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tabRatio="735" firstSheet="13" activeTab="15"/>
  </bookViews>
  <sheets>
    <sheet name="5.2014年市本级公共财政支出" sheetId="1" state="hidden" r:id="rId1"/>
    <sheet name="1.2021年区级收入" sheetId="2" r:id="rId2"/>
    <sheet name="2.2021年区级支出" sheetId="3" r:id="rId3"/>
    <sheet name="3.2021年区本级支出明细表" sheetId="4" r:id="rId4"/>
    <sheet name="4.2021年政府经济分类" sheetId="5" r:id="rId5"/>
    <sheet name="5.2021年基本支出明细" sheetId="6" r:id="rId6"/>
    <sheet name="6.2021年三公经费" sheetId="7" r:id="rId7"/>
    <sheet name="7.2021年返还及转移支付表" sheetId="8" r:id="rId8"/>
    <sheet name="8.政府一般债务余额及限额表" sheetId="9" r:id="rId9"/>
    <sheet name="9.2021年区级政府性基金预算收入表" sheetId="10" r:id="rId10"/>
    <sheet name="10.2021年区级政府性基金预算支出表" sheetId="11" r:id="rId11"/>
    <sheet name="11.区级政府性基金预算支出明细表" sheetId="12" r:id="rId12"/>
    <sheet name="12.基金转移支付表" sheetId="13" r:id="rId13"/>
    <sheet name="13.政府专项债务余额及限额表" sheetId="14" r:id="rId14"/>
    <sheet name="14.国有资本经营收支预算表" sheetId="15" r:id="rId15"/>
    <sheet name="15.社保基金收支预算表" sheetId="16" r:id="rId16"/>
    <sheet name="16.区级国有资本经营预算支出表" sheetId="17" r:id="rId17"/>
    <sheet name="17.2021年国有资本经营预算转移支付表" sheetId="18" r:id="rId18"/>
  </sheets>
  <externalReferences>
    <externalReference r:id="rId19"/>
    <externalReference r:id="rId20"/>
  </externalReferences>
  <definedNames>
    <definedName name="\d" localSheetId="13">#REF!</definedName>
    <definedName name="\d" localSheetId="3">#REF!</definedName>
    <definedName name="\d" localSheetId="7">#REF!</definedName>
    <definedName name="\d" localSheetId="9">#REF!</definedName>
    <definedName name="\d">#REF!</definedName>
    <definedName name="\P" localSheetId="13">#REF!</definedName>
    <definedName name="\P" localSheetId="3">#REF!</definedName>
    <definedName name="\P" localSheetId="7">#REF!</definedName>
    <definedName name="\P" localSheetId="9">#REF!</definedName>
    <definedName name="\P">#REF!</definedName>
    <definedName name="\x" localSheetId="13">#REF!</definedName>
    <definedName name="\x" localSheetId="3">#REF!</definedName>
    <definedName name="\x" localSheetId="7">#REF!</definedName>
    <definedName name="\x" localSheetId="9">#REF!</definedName>
    <definedName name="\x">#REF!</definedName>
    <definedName name="\z">#N/A</definedName>
    <definedName name="_xlnm._FilterDatabase" localSheetId="3" hidden="1">'3.2021年区本级支出明细表'!$A$1:$D$1202</definedName>
    <definedName name="_Key1" localSheetId="13" hidden="1">#REF!</definedName>
    <definedName name="_Key1" localSheetId="3" hidden="1">#REF!</definedName>
    <definedName name="_Key1" hidden="1">#REF!</definedName>
    <definedName name="_Order1" hidden="1">255</definedName>
    <definedName name="_Order2" hidden="1">255</definedName>
    <definedName name="_Sort" localSheetId="13" hidden="1">#REF!</definedName>
    <definedName name="_Sort" localSheetId="3" hidden="1">#REF!</definedName>
    <definedName name="_Sort" hidden="1">#REF!</definedName>
    <definedName name="A">#N/A</definedName>
    <definedName name="B">#N/A</definedName>
    <definedName name="Database" localSheetId="13">#REF!</definedName>
    <definedName name="Database" localSheetId="3">#REF!</definedName>
    <definedName name="Database">#REF!</definedName>
    <definedName name="gxxe2003">'[1]P1012001'!$A$6:$E$117</definedName>
    <definedName name="hhh" localSheetId="13">'[2]Mp-team 1'!#REF!</definedName>
    <definedName name="hhh" localSheetId="3">'[2]Mp-team 1'!#REF!</definedName>
    <definedName name="hhh" localSheetId="7">'[2]Mp-team 1'!#REF!</definedName>
    <definedName name="hhh" localSheetId="9">'[2]Mp-team 1'!#REF!</definedName>
    <definedName name="hhh">'[2]Mp-team 1'!#REF!</definedName>
    <definedName name="_xlnm.Print_Area" localSheetId="1">'1.2021年区级收入'!$A$2:$B$41</definedName>
    <definedName name="_xlnm.Print_Area" localSheetId="3">'3.2021年区本级支出明细表'!$A$2:$B$174</definedName>
    <definedName name="_xlnm.Print_Area" localSheetId="0">'5.2014年市本级公共财政支出'!$A$1:$F$29</definedName>
    <definedName name="_xlnm.Print_Area" localSheetId="7">'7.2021年返还及转移支付表'!$A$2:$B$48</definedName>
    <definedName name="_xlnm.Print_Area" localSheetId="9">'9.2021年区级政府性基金预算收入表'!$A$2:$B$17</definedName>
    <definedName name="_xlnm.Print_Area">#N/A</definedName>
    <definedName name="_xlnm.Print_Titles" localSheetId="1">'1.2021年区级收入'!$2:$5</definedName>
    <definedName name="_xlnm.Print_Titles" localSheetId="3">'3.2021年区本级支出明细表'!$2:$3</definedName>
    <definedName name="_xlnm.Print_Titles" localSheetId="0">'5.2014年市本级公共财政支出'!$2:$3</definedName>
    <definedName name="_xlnm.Print_Titles" localSheetId="7">'7.2021年返还及转移支付表'!$2:$5</definedName>
    <definedName name="_xlnm.Print_Titles">#N/A</definedName>
    <definedName name="安徽" localSheetId="13">#REF!</definedName>
    <definedName name="安徽" localSheetId="3">#REF!</definedName>
    <definedName name="安徽" localSheetId="7">#REF!</definedName>
    <definedName name="安徽" localSheetId="9">#REF!</definedName>
    <definedName name="安徽">#REF!</definedName>
    <definedName name="北京" localSheetId="13">#REF!</definedName>
    <definedName name="北京" localSheetId="3">#REF!</definedName>
    <definedName name="北京">#REF!</definedName>
    <definedName name="大连" localSheetId="13">#REF!</definedName>
    <definedName name="大连" localSheetId="3">#REF!</definedName>
    <definedName name="大连" localSheetId="7">#REF!</definedName>
    <definedName name="大连" localSheetId="9">#REF!</definedName>
    <definedName name="大连">#REF!</definedName>
    <definedName name="第三批">#N/A</definedName>
    <definedName name="福建" localSheetId="13">#REF!</definedName>
    <definedName name="福建" localSheetId="3">#REF!</definedName>
    <definedName name="福建" localSheetId="7">#REF!</definedName>
    <definedName name="福建" localSheetId="9">#REF!</definedName>
    <definedName name="福建">#REF!</definedName>
    <definedName name="福建地区" localSheetId="13">#REF!</definedName>
    <definedName name="福建地区" localSheetId="3">#REF!</definedName>
    <definedName name="福建地区">#REF!</definedName>
    <definedName name="附表" localSheetId="13">#REF!</definedName>
    <definedName name="附表" localSheetId="3">#REF!</definedName>
    <definedName name="附表" localSheetId="7">#REF!</definedName>
    <definedName name="附表" localSheetId="9">#REF!</definedName>
    <definedName name="附表">#REF!</definedName>
    <definedName name="广东" localSheetId="13">#REF!</definedName>
    <definedName name="广东" localSheetId="3">#REF!</definedName>
    <definedName name="广东" localSheetId="7">#REF!</definedName>
    <definedName name="广东" localSheetId="9">#REF!</definedName>
    <definedName name="广东">#REF!</definedName>
    <definedName name="广东地区" localSheetId="13">#REF!</definedName>
    <definedName name="广东地区" localSheetId="3">#REF!</definedName>
    <definedName name="广东地区">#REF!</definedName>
    <definedName name="广西" localSheetId="13">#REF!</definedName>
    <definedName name="广西" localSheetId="3">#REF!</definedName>
    <definedName name="广西" localSheetId="7">#REF!</definedName>
    <definedName name="广西" localSheetId="9">#REF!</definedName>
    <definedName name="广西">#REF!</definedName>
    <definedName name="贵州" localSheetId="13">#REF!</definedName>
    <definedName name="贵州" localSheetId="3">#REF!</definedName>
    <definedName name="贵州" localSheetId="7">#REF!</definedName>
    <definedName name="贵州" localSheetId="9">#REF!</definedName>
    <definedName name="贵州">#REF!</definedName>
    <definedName name="海南" localSheetId="13">#REF!</definedName>
    <definedName name="海南" localSheetId="3">#REF!</definedName>
    <definedName name="海南" localSheetId="7">#REF!</definedName>
    <definedName name="海南" localSheetId="9">#REF!</definedName>
    <definedName name="海南">#REF!</definedName>
    <definedName name="河北" localSheetId="13">#REF!</definedName>
    <definedName name="河北" localSheetId="3">#REF!</definedName>
    <definedName name="河北" localSheetId="7">#REF!</definedName>
    <definedName name="河北" localSheetId="9">#REF!</definedName>
    <definedName name="河北">#REF!</definedName>
    <definedName name="河南" localSheetId="13">#REF!</definedName>
    <definedName name="河南" localSheetId="3">#REF!</definedName>
    <definedName name="河南" localSheetId="7">#REF!</definedName>
    <definedName name="河南" localSheetId="9">#REF!</definedName>
    <definedName name="河南">#REF!</definedName>
    <definedName name="黑龙江" localSheetId="13">#REF!</definedName>
    <definedName name="黑龙江" localSheetId="3">#REF!</definedName>
    <definedName name="黑龙江" localSheetId="7">#REF!</definedName>
    <definedName name="黑龙江" localSheetId="9">#REF!</definedName>
    <definedName name="黑龙江">#REF!</definedName>
    <definedName name="湖北" localSheetId="13">#REF!</definedName>
    <definedName name="湖北" localSheetId="3">#REF!</definedName>
    <definedName name="湖北" localSheetId="7">#REF!</definedName>
    <definedName name="湖北" localSheetId="9">#REF!</definedName>
    <definedName name="湖北">#REF!</definedName>
    <definedName name="湖南" localSheetId="13">#REF!</definedName>
    <definedName name="湖南" localSheetId="3">#REF!</definedName>
    <definedName name="湖南" localSheetId="7">#REF!</definedName>
    <definedName name="湖南" localSheetId="9">#REF!</definedName>
    <definedName name="湖南">#REF!</definedName>
    <definedName name="汇率" localSheetId="13">#REF!</definedName>
    <definedName name="汇率" localSheetId="3">#REF!</definedName>
    <definedName name="汇率">#REF!</definedName>
    <definedName name="吉林" localSheetId="13">#REF!</definedName>
    <definedName name="吉林" localSheetId="3">#REF!</definedName>
    <definedName name="吉林" localSheetId="7">#REF!</definedName>
    <definedName name="吉林" localSheetId="9">#REF!</definedName>
    <definedName name="吉林">#REF!</definedName>
    <definedName name="江苏" localSheetId="13">#REF!</definedName>
    <definedName name="江苏" localSheetId="3">#REF!</definedName>
    <definedName name="江苏" localSheetId="7">#REF!</definedName>
    <definedName name="江苏" localSheetId="9">#REF!</definedName>
    <definedName name="江苏">#REF!</definedName>
    <definedName name="江西" localSheetId="13">#REF!</definedName>
    <definedName name="江西" localSheetId="3">#REF!</definedName>
    <definedName name="江西" localSheetId="7">#REF!</definedName>
    <definedName name="江西" localSheetId="9">#REF!</definedName>
    <definedName name="江西">#REF!</definedName>
    <definedName name="辽宁" localSheetId="13">#REF!</definedName>
    <definedName name="辽宁" localSheetId="3">#REF!</definedName>
    <definedName name="辽宁" localSheetId="7">#REF!</definedName>
    <definedName name="辽宁" localSheetId="9">#REF!</definedName>
    <definedName name="辽宁">#REF!</definedName>
    <definedName name="辽宁地区" localSheetId="13">#REF!</definedName>
    <definedName name="辽宁地区" localSheetId="3">#REF!</definedName>
    <definedName name="辽宁地区">#REF!</definedName>
    <definedName name="内蒙" localSheetId="13">#REF!</definedName>
    <definedName name="内蒙" localSheetId="3">#REF!</definedName>
    <definedName name="内蒙" localSheetId="7">#REF!</definedName>
    <definedName name="内蒙" localSheetId="9">#REF!</definedName>
    <definedName name="内蒙">#REF!</definedName>
    <definedName name="宁波" localSheetId="13">#REF!</definedName>
    <definedName name="宁波" localSheetId="3">#REF!</definedName>
    <definedName name="宁波" localSheetId="7">#REF!</definedName>
    <definedName name="宁波" localSheetId="9">#REF!</definedName>
    <definedName name="宁波">#REF!</definedName>
    <definedName name="宁夏" localSheetId="13">#REF!</definedName>
    <definedName name="宁夏" localSheetId="3">#REF!</definedName>
    <definedName name="宁夏" localSheetId="7">#REF!</definedName>
    <definedName name="宁夏" localSheetId="9">#REF!</definedName>
    <definedName name="宁夏">#REF!</definedName>
    <definedName name="青岛" localSheetId="13">#REF!</definedName>
    <definedName name="青岛" localSheetId="3">#REF!</definedName>
    <definedName name="青岛" localSheetId="7">#REF!</definedName>
    <definedName name="青岛" localSheetId="9">#REF!</definedName>
    <definedName name="青岛">#REF!</definedName>
    <definedName name="青海" localSheetId="13">#REF!</definedName>
    <definedName name="青海" localSheetId="3">#REF!</definedName>
    <definedName name="青海" localSheetId="7">#REF!</definedName>
    <definedName name="青海" localSheetId="9">#REF!</definedName>
    <definedName name="青海">#REF!</definedName>
    <definedName name="全国收入累计">#N/A</definedName>
    <definedName name="厦门" localSheetId="13">#REF!</definedName>
    <definedName name="厦门" localSheetId="3">#REF!</definedName>
    <definedName name="厦门" localSheetId="7">#REF!</definedName>
    <definedName name="厦门" localSheetId="9">#REF!</definedName>
    <definedName name="厦门">#REF!</definedName>
    <definedName name="山东" localSheetId="13">#REF!</definedName>
    <definedName name="山东" localSheetId="3">#REF!</definedName>
    <definedName name="山东" localSheetId="7">#REF!</definedName>
    <definedName name="山东" localSheetId="9">#REF!</definedName>
    <definedName name="山东">#REF!</definedName>
    <definedName name="山东地区" localSheetId="13">#REF!</definedName>
    <definedName name="山东地区" localSheetId="3">#REF!</definedName>
    <definedName name="山东地区">#REF!</definedName>
    <definedName name="山西" localSheetId="13">#REF!</definedName>
    <definedName name="山西" localSheetId="3">#REF!</definedName>
    <definedName name="山西" localSheetId="7">#REF!</definedName>
    <definedName name="山西" localSheetId="9">#REF!</definedName>
    <definedName name="山西">#REF!</definedName>
    <definedName name="陕西" localSheetId="13">#REF!</definedName>
    <definedName name="陕西" localSheetId="3">#REF!</definedName>
    <definedName name="陕西" localSheetId="7">#REF!</definedName>
    <definedName name="陕西" localSheetId="9">#REF!</definedName>
    <definedName name="陕西">#REF!</definedName>
    <definedName name="上海" localSheetId="13">#REF!</definedName>
    <definedName name="上海" localSheetId="3">#REF!</definedName>
    <definedName name="上海" localSheetId="7">#REF!</definedName>
    <definedName name="上海" localSheetId="9">#REF!</definedName>
    <definedName name="上海">#REF!</definedName>
    <definedName name="深圳" localSheetId="13">#REF!</definedName>
    <definedName name="深圳" localSheetId="3">#REF!</definedName>
    <definedName name="深圳" localSheetId="7">#REF!</definedName>
    <definedName name="深圳" localSheetId="9">#REF!</definedName>
    <definedName name="深圳">#REF!</definedName>
    <definedName name="生产列1" localSheetId="13">#REF!</definedName>
    <definedName name="生产列1" localSheetId="3">#REF!</definedName>
    <definedName name="生产列1">#REF!</definedName>
    <definedName name="生产列11" localSheetId="13">#REF!</definedName>
    <definedName name="生产列11" localSheetId="3">#REF!</definedName>
    <definedName name="生产列11">#REF!</definedName>
    <definedName name="生产列15" localSheetId="13">#REF!</definedName>
    <definedName name="生产列15" localSheetId="3">#REF!</definedName>
    <definedName name="生产列15">#REF!</definedName>
    <definedName name="生产列16" localSheetId="13">#REF!</definedName>
    <definedName name="生产列16" localSheetId="3">#REF!</definedName>
    <definedName name="生产列16">#REF!</definedName>
    <definedName name="生产列17" localSheetId="13">#REF!</definedName>
    <definedName name="生产列17" localSheetId="3">#REF!</definedName>
    <definedName name="生产列17">#REF!</definedName>
    <definedName name="生产列19" localSheetId="13">#REF!</definedName>
    <definedName name="生产列19" localSheetId="3">#REF!</definedName>
    <definedName name="生产列19">#REF!</definedName>
    <definedName name="生产列2" localSheetId="13">#REF!</definedName>
    <definedName name="生产列2" localSheetId="3">#REF!</definedName>
    <definedName name="生产列2">#REF!</definedName>
    <definedName name="生产列20" localSheetId="13">#REF!</definedName>
    <definedName name="生产列20" localSheetId="3">#REF!</definedName>
    <definedName name="生产列20">#REF!</definedName>
    <definedName name="生产列3" localSheetId="13">#REF!</definedName>
    <definedName name="生产列3" localSheetId="3">#REF!</definedName>
    <definedName name="生产列3">#REF!</definedName>
    <definedName name="生产列4" localSheetId="13">#REF!</definedName>
    <definedName name="生产列4" localSheetId="3">#REF!</definedName>
    <definedName name="生产列4">#REF!</definedName>
    <definedName name="生产列5" localSheetId="13">#REF!</definedName>
    <definedName name="生产列5" localSheetId="3">#REF!</definedName>
    <definedName name="生产列5">#REF!</definedName>
    <definedName name="生产列6" localSheetId="13">#REF!</definedName>
    <definedName name="生产列6" localSheetId="3">#REF!</definedName>
    <definedName name="生产列6">#REF!</definedName>
    <definedName name="生产列7" localSheetId="13">#REF!</definedName>
    <definedName name="生产列7" localSheetId="3">#REF!</definedName>
    <definedName name="生产列7">#REF!</definedName>
    <definedName name="生产列8" localSheetId="13">#REF!</definedName>
    <definedName name="生产列8" localSheetId="3">#REF!</definedName>
    <definedName name="生产列8">#REF!</definedName>
    <definedName name="生产列9" localSheetId="13">#REF!</definedName>
    <definedName name="生产列9" localSheetId="3">#REF!</definedName>
    <definedName name="生产列9">#REF!</definedName>
    <definedName name="生产期" localSheetId="13">#REF!</definedName>
    <definedName name="生产期" localSheetId="3">#REF!</definedName>
    <definedName name="生产期">#REF!</definedName>
    <definedName name="生产期1" localSheetId="13">#REF!</definedName>
    <definedName name="生产期1" localSheetId="3">#REF!</definedName>
    <definedName name="生产期1">#REF!</definedName>
    <definedName name="生产期11" localSheetId="13">#REF!</definedName>
    <definedName name="生产期11" localSheetId="3">#REF!</definedName>
    <definedName name="生产期11">#REF!</definedName>
    <definedName name="生产期15" localSheetId="13">#REF!</definedName>
    <definedName name="生产期15" localSheetId="3">#REF!</definedName>
    <definedName name="生产期15">#REF!</definedName>
    <definedName name="生产期16" localSheetId="13">#REF!</definedName>
    <definedName name="生产期16" localSheetId="3">#REF!</definedName>
    <definedName name="生产期16">#REF!</definedName>
    <definedName name="生产期17" localSheetId="13">#REF!</definedName>
    <definedName name="生产期17" localSheetId="3">#REF!</definedName>
    <definedName name="生产期17">#REF!</definedName>
    <definedName name="生产期19" localSheetId="13">#REF!</definedName>
    <definedName name="生产期19" localSheetId="3">#REF!</definedName>
    <definedName name="生产期19">#REF!</definedName>
    <definedName name="生产期2" localSheetId="13">#REF!</definedName>
    <definedName name="生产期2" localSheetId="3">#REF!</definedName>
    <definedName name="生产期2">#REF!</definedName>
    <definedName name="生产期20" localSheetId="13">#REF!</definedName>
    <definedName name="生产期20" localSheetId="3">#REF!</definedName>
    <definedName name="生产期20">#REF!</definedName>
    <definedName name="生产期3" localSheetId="13">#REF!</definedName>
    <definedName name="生产期3" localSheetId="3">#REF!</definedName>
    <definedName name="生产期3">#REF!</definedName>
    <definedName name="生产期4" localSheetId="13">#REF!</definedName>
    <definedName name="生产期4" localSheetId="3">#REF!</definedName>
    <definedName name="生产期4">#REF!</definedName>
    <definedName name="生产期5" localSheetId="13">#REF!</definedName>
    <definedName name="生产期5" localSheetId="3">#REF!</definedName>
    <definedName name="生产期5" localSheetId="7">#REF!</definedName>
    <definedName name="生产期5" localSheetId="9">#REF!</definedName>
    <definedName name="生产期5">#REF!</definedName>
    <definedName name="生产期6" localSheetId="13">#REF!</definedName>
    <definedName name="生产期6" localSheetId="3">#REF!</definedName>
    <definedName name="生产期6">#REF!</definedName>
    <definedName name="生产期7" localSheetId="13">#REF!</definedName>
    <definedName name="生产期7" localSheetId="3">#REF!</definedName>
    <definedName name="生产期7">#REF!</definedName>
    <definedName name="生产期8" localSheetId="13">#REF!</definedName>
    <definedName name="生产期8" localSheetId="3">#REF!</definedName>
    <definedName name="生产期8">#REF!</definedName>
    <definedName name="生产期9" localSheetId="13">#REF!</definedName>
    <definedName name="生产期9" localSheetId="3">#REF!</definedName>
    <definedName name="生产期9">#REF!</definedName>
    <definedName name="省级">#N/A</definedName>
    <definedName name="四川" localSheetId="13">#REF!</definedName>
    <definedName name="四川" localSheetId="3">#REF!</definedName>
    <definedName name="四川" localSheetId="7">#REF!</definedName>
    <definedName name="四川" localSheetId="9">#REF!</definedName>
    <definedName name="四川">#REF!</definedName>
    <definedName name="天津" localSheetId="13">#REF!</definedName>
    <definedName name="天津" localSheetId="3">#REF!</definedName>
    <definedName name="天津">#REF!</definedName>
    <definedName name="西藏" localSheetId="13">#REF!</definedName>
    <definedName name="西藏" localSheetId="3">#REF!</definedName>
    <definedName name="西藏" localSheetId="7">#REF!</definedName>
    <definedName name="西藏" localSheetId="9">#REF!</definedName>
    <definedName name="西藏">#REF!</definedName>
    <definedName name="新疆" localSheetId="13">#REF!</definedName>
    <definedName name="新疆" localSheetId="3">#REF!</definedName>
    <definedName name="新疆" localSheetId="7">#REF!</definedName>
    <definedName name="新疆" localSheetId="9">#REF!</definedName>
    <definedName name="新疆">#REF!</definedName>
    <definedName name="云南" localSheetId="13">#REF!</definedName>
    <definedName name="云南" localSheetId="3">#REF!</definedName>
    <definedName name="云南" localSheetId="7">#REF!</definedName>
    <definedName name="云南" localSheetId="9">#REF!</definedName>
    <definedName name="云南">#REF!</definedName>
    <definedName name="浙江" localSheetId="13">#REF!</definedName>
    <definedName name="浙江" localSheetId="3">#REF!</definedName>
    <definedName name="浙江" localSheetId="7">#REF!</definedName>
    <definedName name="浙江" localSheetId="9">#REF!</definedName>
    <definedName name="浙江">#REF!</definedName>
    <definedName name="浙江地区" localSheetId="13">#REF!</definedName>
    <definedName name="浙江地区" localSheetId="3">#REF!</definedName>
    <definedName name="浙江地区">#REF!</definedName>
    <definedName name="重庆" localSheetId="13">#REF!</definedName>
    <definedName name="重庆" localSheetId="3">#REF!</definedName>
    <definedName name="重庆" localSheetId="7">#REF!</definedName>
    <definedName name="重庆" localSheetId="9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<sst xmlns="http://schemas.openxmlformats.org/spreadsheetml/2006/main" count="1940" uniqueCount="1421">
  <si>
    <t>2014年市本级一般公共预算支出执行情况表</t>
  </si>
  <si>
    <t>单位：万元</t>
  </si>
  <si>
    <t>预算科目</t>
  </si>
  <si>
    <t>年初预算数</t>
  </si>
  <si>
    <t>调整预算数</t>
  </si>
  <si>
    <t>完成数</t>
  </si>
  <si>
    <t>为调整预算的%</t>
  </si>
  <si>
    <t>为上年完成数的%</t>
  </si>
  <si>
    <t>一般公共服务支出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</si>
  <si>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</si>
  <si>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</si>
  <si>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</si>
  <si>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</si>
  <si>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</si>
  <si>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</si>
  <si>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医疗卫生与计划生育支出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</si>
  <si>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</si>
  <si>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</si>
  <si>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</si>
  <si>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</si>
  <si>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</si>
  <si>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</si>
  <si>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</si>
  <si>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援助其他地区支出</t>
  </si>
  <si>
    <t>国土海洋气象等支出</t>
  </si>
  <si>
    <t>住房保障支出</t>
  </si>
  <si>
    <t>粮油物资储备支出</t>
  </si>
  <si>
    <t>预备费</t>
  </si>
  <si>
    <t>国债还本付息支出</t>
  </si>
  <si>
    <t>其他支出</t>
  </si>
  <si>
    <t>转移性支出</t>
  </si>
  <si>
    <t>合    计</t>
  </si>
  <si>
    <r>
      <rPr>
        <sz val="12"/>
        <rFont val="宋体"/>
        <charset val="134"/>
      </rPr>
      <t xml:space="preserve">说明：1、年初预算数为人大批准的预算数。
</t>
    </r>
    <r>
      <rPr>
        <sz val="12"/>
        <rFont val="宋体"/>
        <charset val="134"/>
      </rPr>
      <t xml:space="preserve">      2、</t>
    </r>
    <r>
      <rPr>
        <sz val="12"/>
        <rFont val="宋体"/>
        <charset val="134"/>
      </rPr>
      <t>调整预算数为年初预算加</t>
    </r>
    <r>
      <rPr>
        <sz val="12"/>
        <rFont val="宋体"/>
        <charset val="134"/>
      </rPr>
      <t>上</t>
    </r>
    <r>
      <rPr>
        <sz val="12"/>
        <rFont val="宋体"/>
        <charset val="134"/>
      </rPr>
      <t>年结余结转、中央追加和科目调剂，再减去追加市县支出。</t>
    </r>
  </si>
  <si>
    <t>表一</t>
  </si>
  <si>
    <t>2021年区级一般公共预算收入表</t>
  </si>
  <si>
    <t>收                  入</t>
  </si>
  <si>
    <t>项          目</t>
  </si>
  <si>
    <t>预算数</t>
  </si>
  <si>
    <t>一、区级收入</t>
  </si>
  <si>
    <t>（一）税收收入</t>
  </si>
  <si>
    <t xml:space="preserve">  国内增值税</t>
  </si>
  <si>
    <t xml:space="preserve">  营业税</t>
  </si>
  <si>
    <t xml:space="preserve">  企业所得税</t>
  </si>
  <si>
    <t xml:space="preserve">  个人所得税</t>
  </si>
  <si>
    <t xml:space="preserve">  资源税</t>
  </si>
  <si>
    <t xml:space="preserve">  城市维护建设税</t>
  </si>
  <si>
    <t xml:space="preserve">  房产税</t>
  </si>
  <si>
    <t xml:space="preserve">  印花税</t>
  </si>
  <si>
    <t xml:space="preserve">  城镇土地使用税</t>
  </si>
  <si>
    <t xml:space="preserve">  土地增值税</t>
  </si>
  <si>
    <t xml:space="preserve">  车船税</t>
  </si>
  <si>
    <t xml:space="preserve">  耕地占用税</t>
  </si>
  <si>
    <t xml:space="preserve">  契税</t>
  </si>
  <si>
    <t xml:space="preserve">  其他收入</t>
  </si>
  <si>
    <t>（二）非税收入</t>
  </si>
  <si>
    <t xml:space="preserve">  专项收入</t>
  </si>
  <si>
    <t xml:space="preserve">  行政事业性收费收入</t>
  </si>
  <si>
    <t xml:space="preserve">  罚没收入</t>
  </si>
  <si>
    <t xml:space="preserve"> 国有资本经营收入</t>
  </si>
  <si>
    <t xml:space="preserve">  国有资源(资产)有偿使用收入</t>
  </si>
  <si>
    <t>二、上级补助收入</t>
  </si>
  <si>
    <t xml:space="preserve">  1、返还性收入</t>
  </si>
  <si>
    <t xml:space="preserve">  2、一般性转移支付收入</t>
  </si>
  <si>
    <t xml:space="preserve">  3、专项转移支付收入</t>
  </si>
  <si>
    <t>三、镇上解收入</t>
  </si>
  <si>
    <t>四、动用预算稳定调节基金</t>
  </si>
  <si>
    <t>五、一般债务收入</t>
  </si>
  <si>
    <t>六、上年结余结转</t>
  </si>
  <si>
    <t>七、调入资金</t>
  </si>
  <si>
    <t>收入总计</t>
  </si>
  <si>
    <t>表二</t>
  </si>
  <si>
    <t>2021年区级一般公共预算支出表</t>
  </si>
  <si>
    <t>支                  出</t>
  </si>
  <si>
    <t>一、区级支出</t>
  </si>
  <si>
    <t>1、一般公共服务支出</t>
  </si>
  <si>
    <t>2、国防支出</t>
  </si>
  <si>
    <t>3、公共安全支出</t>
  </si>
  <si>
    <t>4、教育支出</t>
  </si>
  <si>
    <t>5、科学技术支出</t>
  </si>
  <si>
    <t>6、文化旅游体育与传媒支出</t>
  </si>
  <si>
    <t>7、社会保障和就业支出</t>
  </si>
  <si>
    <t>8、卫生健康支出</t>
  </si>
  <si>
    <t>9、节能环保支出</t>
  </si>
  <si>
    <t>10、城乡社区支出</t>
  </si>
  <si>
    <t>11、农林水支出</t>
  </si>
  <si>
    <t>12、交通运输支出</t>
  </si>
  <si>
    <t>13、资源勘探工业信息等支出</t>
  </si>
  <si>
    <t>14、商业服务业等支出</t>
  </si>
  <si>
    <t>15、金融支出</t>
  </si>
  <si>
    <t>16、援助其他地区支出</t>
  </si>
  <si>
    <t>17、自然资源海洋气象等支出</t>
  </si>
  <si>
    <t>18、住房保障支出</t>
  </si>
  <si>
    <t>19、粮食物资储备支出</t>
  </si>
  <si>
    <t>20、灾害防治及应急管理支出</t>
  </si>
  <si>
    <t>21、预备费</t>
  </si>
  <si>
    <t>22、债务还本付息支出</t>
  </si>
  <si>
    <t>23、其他支出</t>
  </si>
  <si>
    <t>24、转移性支出</t>
  </si>
  <si>
    <t>二、补助镇支出</t>
  </si>
  <si>
    <t>返还性支出</t>
  </si>
  <si>
    <t>一般性转移支付支出</t>
  </si>
  <si>
    <t>专项转移支付补助支出</t>
  </si>
  <si>
    <t>三、上解上级支出</t>
  </si>
  <si>
    <t>四、安排预算稳定调节基金</t>
  </si>
  <si>
    <t>支出总计</t>
  </si>
  <si>
    <t>表三</t>
  </si>
  <si>
    <t>2021年区级一般公共预算支出预算明细表</t>
  </si>
  <si>
    <t>科目名称</t>
  </si>
  <si>
    <t>2020年执行数</t>
  </si>
  <si>
    <t>2021年预算数</t>
  </si>
  <si>
    <t>预算数为上年执行数%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</si>
  <si>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</si>
  <si>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</si>
  <si>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</si>
  <si>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</si>
  <si>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</si>
  <si>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</si>
  <si>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</si>
  <si>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</si>
  <si>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</si>
  <si>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</si>
  <si>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</si>
  <si>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</si>
  <si>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</si>
  <si>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</si>
  <si>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</si>
  <si>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</si>
  <si>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</si>
  <si>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</si>
  <si>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</si>
  <si>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</si>
  <si>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</si>
  <si>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</si>
  <si>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</si>
  <si>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</si>
  <si>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</si>
  <si>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</si>
  <si>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</si>
  <si>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</si>
  <si>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</si>
  <si>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</si>
  <si>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</si>
  <si>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</si>
  <si>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</si>
  <si>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</si>
  <si>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</si>
  <si>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</si>
  <si>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</si>
  <si>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</si>
  <si>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</si>
  <si>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</si>
  <si>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</si>
  <si>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</si>
  <si>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</si>
  <si>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</si>
  <si>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</si>
  <si>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</si>
  <si>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</si>
  <si>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</si>
  <si>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发票管理及税务登记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</si>
  <si>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</si>
  <si>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</si>
  <si>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</si>
  <si>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</si>
  <si>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</si>
  <si>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</si>
  <si>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</si>
  <si>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</si>
  <si>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</si>
  <si>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</si>
  <si>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</si>
  <si>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</si>
  <si>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</si>
  <si>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</si>
  <si>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</si>
  <si>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</si>
  <si>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</si>
  <si>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</si>
  <si>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</si>
  <si>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</si>
  <si>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</si>
  <si>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</si>
  <si>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</si>
  <si>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</si>
  <si>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</si>
  <si>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</si>
  <si>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</si>
  <si>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</si>
  <si>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</si>
  <si>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</si>
  <si>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</si>
  <si>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</si>
  <si>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</si>
  <si>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</si>
  <si>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国际组织专项活动</t>
  </si>
  <si>
    <t xml:space="preserve">      知识产权宏观管理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</si>
  <si>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</si>
  <si>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</si>
  <si>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</si>
  <si>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</si>
  <si>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</si>
  <si>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</si>
  <si>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</si>
  <si>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</si>
  <si>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</si>
  <si>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</si>
  <si>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</si>
  <si>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</si>
  <si>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</si>
  <si>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</si>
  <si>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</si>
  <si>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</si>
  <si>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</si>
  <si>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</si>
  <si>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</si>
  <si>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</si>
  <si>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</si>
  <si>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</si>
  <si>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</si>
  <si>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</si>
  <si>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</si>
  <si>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</si>
  <si>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</si>
  <si>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</si>
  <si>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</si>
  <si>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</si>
  <si>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</si>
  <si>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</si>
  <si>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</si>
  <si>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</si>
  <si>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</si>
  <si>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</si>
  <si>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</si>
  <si>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市场监管执法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</si>
  <si>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</si>
  <si>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</si>
  <si>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</si>
  <si>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</si>
  <si>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</si>
  <si>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</si>
  <si>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</si>
  <si>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</si>
  <si>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</si>
  <si>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</si>
  <si>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</si>
  <si>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</si>
  <si>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>二、外交支出</t>
  </si>
  <si>
    <t xml:space="preserve">    对外合作与交流</t>
  </si>
  <si>
    <t xml:space="preserve">    其他外交支出</t>
  </si>
  <si>
    <t>三、国防支出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</si>
  <si>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</si>
  <si>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</si>
  <si>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</si>
  <si>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</si>
  <si>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</si>
  <si>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</si>
  <si>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</si>
  <si>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</si>
  <si>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</si>
  <si>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</si>
  <si>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</si>
  <si>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>四、公共安全支出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</si>
  <si>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</si>
  <si>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</si>
  <si>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</si>
  <si>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</si>
  <si>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</si>
  <si>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</si>
  <si>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</si>
  <si>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</si>
  <si>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</si>
  <si>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</si>
  <si>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</si>
  <si>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</si>
  <si>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</si>
  <si>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</si>
  <si>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检查监督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</si>
  <si>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</si>
  <si>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</si>
  <si>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</si>
  <si>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</si>
  <si>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</si>
  <si>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</si>
  <si>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</si>
  <si>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</si>
  <si>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</si>
  <si>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</si>
  <si>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公共法律服务</t>
  </si>
  <si>
    <t xml:space="preserve">      国家统一法律职业资格考试</t>
  </si>
  <si>
    <t xml:space="preserve">      仲裁</t>
  </si>
  <si>
    <t xml:space="preserve">      社区矫正</t>
  </si>
  <si>
    <t xml:space="preserve">      司法鉴定</t>
  </si>
  <si>
    <t xml:space="preserve">      法制建设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</si>
  <si>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</si>
  <si>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</si>
  <si>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</si>
  <si>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</si>
  <si>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</si>
  <si>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</si>
  <si>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</si>
  <si>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</si>
  <si>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</si>
  <si>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</si>
  <si>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</si>
  <si>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</si>
  <si>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</si>
  <si>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</si>
  <si>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</si>
  <si>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</si>
  <si>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</si>
  <si>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</si>
  <si>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</si>
  <si>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</si>
  <si>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</si>
  <si>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</si>
  <si>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</si>
  <si>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</si>
  <si>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</si>
  <si>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</si>
  <si>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</si>
  <si>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</si>
  <si>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</si>
  <si>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</si>
  <si>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</si>
  <si>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</si>
  <si>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</si>
  <si>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中专职业教育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</si>
  <si>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</si>
  <si>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</si>
  <si>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</si>
  <si>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</si>
  <si>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</si>
  <si>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</si>
  <si>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</si>
  <si>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</si>
  <si>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</si>
  <si>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</si>
  <si>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</si>
  <si>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</si>
  <si>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</si>
  <si>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</si>
  <si>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</si>
  <si>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</si>
  <si>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</si>
  <si>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</si>
  <si>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</si>
  <si>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</si>
  <si>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</si>
  <si>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</si>
  <si>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</si>
  <si>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</si>
  <si>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</si>
  <si>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</si>
  <si>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</si>
  <si>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</si>
  <si>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</si>
  <si>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</si>
  <si>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</si>
  <si>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</si>
  <si>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</si>
  <si>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</si>
  <si>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</si>
  <si>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六、科学技术支出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</si>
  <si>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</si>
  <si>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</si>
  <si>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</si>
  <si>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</si>
  <si>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</si>
  <si>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</si>
  <si>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</si>
  <si>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</si>
  <si>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</si>
  <si>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</si>
  <si>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</si>
  <si>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</si>
  <si>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</si>
  <si>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</si>
  <si>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</si>
  <si>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</si>
  <si>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产业技术研究与开发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</si>
  <si>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</si>
  <si>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</si>
  <si>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</si>
  <si>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</si>
  <si>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</si>
  <si>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</si>
  <si>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</si>
  <si>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</si>
  <si>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</si>
  <si>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</si>
  <si>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</si>
  <si>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</si>
  <si>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</si>
  <si>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</si>
  <si>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</si>
  <si>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</si>
  <si>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</si>
  <si>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</si>
  <si>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</si>
  <si>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</si>
  <si>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</si>
  <si>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</si>
  <si>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</si>
  <si>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</si>
  <si>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</si>
  <si>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</si>
  <si>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</si>
  <si>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</si>
  <si>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</si>
  <si>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七、文化旅游体育与传媒支出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</si>
  <si>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</si>
  <si>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</si>
  <si>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</si>
  <si>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</si>
  <si>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</si>
  <si>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</si>
  <si>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</si>
  <si>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</si>
  <si>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</si>
  <si>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</si>
  <si>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</si>
  <si>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</si>
  <si>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</si>
  <si>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</si>
  <si>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</si>
  <si>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</si>
  <si>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</si>
  <si>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</si>
  <si>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</si>
  <si>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</si>
  <si>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</si>
  <si>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</si>
  <si>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</si>
  <si>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</si>
  <si>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</si>
  <si>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新闻通讯</t>
  </si>
  <si>
    <t xml:space="preserve">      出版发行</t>
  </si>
  <si>
    <t xml:space="preserve">      版权管理</t>
  </si>
  <si>
    <t xml:space="preserve">      其他新闻出版电影支出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</si>
  <si>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</si>
  <si>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</si>
  <si>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</si>
  <si>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</si>
  <si>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>八、社会保障和就业支出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</si>
  <si>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</si>
  <si>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</si>
  <si>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</si>
  <si>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</si>
  <si>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</si>
  <si>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</si>
  <si>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</si>
  <si>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</si>
  <si>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</si>
  <si>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</si>
  <si>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</si>
  <si>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行政区划和地名管理</t>
  </si>
  <si>
    <t xml:space="preserve">      基层政权和社区建设</t>
  </si>
  <si>
    <t xml:space="preserve">      部队供应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</si>
  <si>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</si>
  <si>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</si>
  <si>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</si>
  <si>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行政事业单位离退休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</si>
  <si>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</si>
  <si>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</si>
  <si>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</si>
  <si>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</si>
  <si>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</si>
  <si>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</si>
  <si>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</si>
  <si>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其他行政事业单位离退休支出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</si>
  <si>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</si>
  <si>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</si>
  <si>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</si>
  <si>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</si>
  <si>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</si>
  <si>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</si>
  <si>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</si>
  <si>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</si>
  <si>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</si>
  <si>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</si>
  <si>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</si>
  <si>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</si>
  <si>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</si>
  <si>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</si>
  <si>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</si>
  <si>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</si>
  <si>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</si>
  <si>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</si>
  <si>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</si>
  <si>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</si>
  <si>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</si>
  <si>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</si>
  <si>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</si>
  <si>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</si>
  <si>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</si>
  <si>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</si>
  <si>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</si>
  <si>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</si>
  <si>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</si>
  <si>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</si>
  <si>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</si>
  <si>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康复工具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</si>
  <si>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</si>
  <si>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</si>
  <si>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</si>
  <si>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</si>
  <si>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</si>
  <si>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</si>
  <si>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</si>
  <si>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</si>
  <si>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</si>
  <si>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</si>
  <si>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</si>
  <si>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</si>
  <si>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</si>
  <si>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</si>
  <si>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</si>
  <si>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</si>
  <si>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</si>
  <si>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</si>
  <si>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</si>
  <si>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</si>
  <si>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</si>
  <si>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交强险营业税补助基金支出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</si>
  <si>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</si>
  <si>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</si>
  <si>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</si>
  <si>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</si>
  <si>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</si>
  <si>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</si>
  <si>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</si>
  <si>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</si>
  <si>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</si>
  <si>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</si>
  <si>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</si>
  <si>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</si>
  <si>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</si>
  <si>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</si>
  <si>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</si>
  <si>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</si>
  <si>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</si>
  <si>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</si>
  <si>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</si>
  <si>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</si>
  <si>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>九、卫生健康支出</t>
  </si>
  <si>
    <t xml:space="preserve">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</si>
  <si>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</si>
  <si>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</si>
  <si>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</si>
  <si>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</si>
  <si>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</si>
  <si>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</si>
  <si>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</si>
  <si>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</si>
  <si>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</si>
  <si>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</si>
  <si>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</si>
  <si>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</si>
  <si>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</si>
  <si>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</si>
  <si>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</si>
  <si>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</si>
  <si>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</si>
  <si>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</si>
  <si>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</si>
  <si>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</si>
  <si>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</si>
  <si>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</si>
  <si>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</si>
  <si>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</si>
  <si>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</si>
  <si>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</si>
  <si>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</si>
  <si>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</si>
  <si>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</si>
  <si>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</si>
  <si>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</si>
  <si>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</si>
  <si>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</si>
  <si>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</si>
  <si>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</si>
  <si>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</si>
  <si>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</si>
  <si>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</si>
  <si>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</si>
  <si>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</si>
  <si>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</si>
  <si>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</si>
  <si>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</si>
  <si>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</si>
  <si>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</si>
  <si>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财政对新型农村合作医疗基金的补助</t>
  </si>
  <si>
    <t xml:space="preserve">      财政对城镇居民基本医疗保险基金的补助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</si>
  <si>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</si>
  <si>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</si>
  <si>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</si>
  <si>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</si>
  <si>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</si>
  <si>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</si>
  <si>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</si>
  <si>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</si>
  <si>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</si>
  <si>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</si>
  <si>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</si>
  <si>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</si>
  <si>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老龄卫生健康事务</t>
  </si>
  <si>
    <t xml:space="preserve">      老龄卫生健康事务</t>
  </si>
  <si>
    <t xml:space="preserve">    其他卫生健康支出</t>
  </si>
  <si>
    <t>十、节能环保支出</t>
  </si>
  <si>
    <t xml:space="preserve">    环境保护管理事务</t>
  </si>
  <si>
    <t xml:space="preserve">      环境保护宣传</t>
  </si>
  <si>
    <t xml:space="preserve">      环境保护法规、规划及标准</t>
  </si>
  <si>
    <t xml:space="preserve">      环境国际合作及履约</t>
  </si>
  <si>
    <t xml:space="preserve">      环境保护行政许可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</si>
  <si>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</si>
  <si>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</si>
  <si>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</si>
  <si>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</si>
  <si>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</si>
  <si>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</si>
  <si>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</si>
  <si>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</si>
  <si>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</si>
  <si>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</si>
  <si>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</si>
  <si>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</si>
  <si>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</si>
  <si>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</si>
  <si>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</si>
  <si>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</si>
  <si>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自然保护区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</si>
  <si>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</si>
  <si>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</si>
  <si>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</si>
  <si>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</si>
  <si>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</si>
  <si>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</si>
  <si>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</si>
  <si>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</si>
  <si>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</si>
  <si>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</si>
  <si>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</si>
  <si>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</si>
  <si>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</si>
  <si>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</si>
  <si>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</si>
  <si>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</si>
  <si>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</si>
  <si>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</si>
  <si>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</si>
  <si>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</si>
  <si>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</si>
  <si>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</si>
  <si>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</si>
  <si>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</si>
  <si>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</si>
  <si>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</si>
  <si>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</si>
  <si>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</si>
  <si>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</si>
  <si>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</si>
  <si>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</si>
  <si>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</si>
  <si>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</si>
  <si>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</si>
  <si>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</si>
  <si>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</si>
  <si>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</si>
  <si>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</si>
  <si>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</si>
  <si>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</si>
  <si>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</si>
  <si>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</si>
  <si>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>十一、城乡社区支出</t>
  </si>
  <si>
    <t xml:space="preserve">      城乡社区管理事务</t>
  </si>
  <si>
    <t xml:space="preserve">        行政运行</t>
  </si>
  <si>
    <t xml:space="preserve">        一般行政管理事务</t>
  </si>
  <si>
    <t xml:space="preserve">        机关服务</t>
  </si>
  <si>
    <t xml:space="preserve">        城管执法</t>
  </si>
  <si>
    <t xml:space="preserve">        工程建设标准规范编制与监管</t>
  </si>
  <si>
    <t xml:space="preserve">        工程建设管理</t>
  </si>
  <si>
    <t xml:space="preserve">        住宅建设与房地产市场监管</t>
  </si>
  <si>
    <t xml:space="preserve">        执业资格注册、资质审查</t>
  </si>
  <si>
    <t xml:space="preserve">        其他城乡社区管理事务支出</t>
  </si>
  <si>
    <t xml:space="preserve">      城乡社区规划与管理</t>
  </si>
  <si>
    <t xml:space="preserve">      城乡社区公共设施</t>
  </si>
  <si>
    <t xml:space="preserve">        小城镇基础设施建设</t>
  </si>
  <si>
    <t xml:space="preserve">        其他城乡社区公共设施支出</t>
  </si>
  <si>
    <t xml:space="preserve">      城乡社区环境卫生</t>
  </si>
  <si>
    <t xml:space="preserve">      建设市场管理与监督</t>
  </si>
  <si>
    <t xml:space="preserve">      其他城乡社区支出</t>
  </si>
  <si>
    <t>十二、农林水支出</t>
  </si>
  <si>
    <t xml:space="preserve">      农业农村</t>
  </si>
  <si>
    <t xml:space="preserve">        事业运行</t>
  </si>
  <si>
    <t xml:space="preserve">        农垦运行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</si>
  <si>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</si>
  <si>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</si>
  <si>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</si>
  <si>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</si>
  <si>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统计监测与信息服务</t>
  </si>
  <si>
    <t xml:space="preserve">        农业行业业务管理</t>
  </si>
  <si>
    <t xml:space="preserve">        对外交流与合作</t>
  </si>
  <si>
    <t xml:space="preserve">        防灾救灾</t>
  </si>
  <si>
    <t xml:space="preserve">        稳定农民收入补贴</t>
  </si>
  <si>
    <t xml:space="preserve">        农业结构调整补贴</t>
  </si>
  <si>
    <t xml:space="preserve">        农业生产支持发展</t>
  </si>
  <si>
    <t xml:space="preserve">        农业合作经济</t>
  </si>
  <si>
    <t xml:space="preserve">        农产品加工与促销</t>
  </si>
  <si>
    <t xml:space="preserve">        农村公益事业</t>
  </si>
  <si>
    <t xml:space="preserve">        农业资源保护修复与利用</t>
  </si>
  <si>
    <t xml:space="preserve">        农村道路建设</t>
  </si>
  <si>
    <t xml:space="preserve">        成品油价格改革对渔业的补贴</t>
  </si>
  <si>
    <t xml:space="preserve">        对高校毕业生到基层任职补助</t>
  </si>
  <si>
    <t xml:space="preserve">        其他农业农村支出</t>
  </si>
  <si>
    <t xml:space="preserve">      林业与草原</t>
  </si>
  <si>
    <t xml:space="preserve">        事业机构</t>
  </si>
  <si>
    <t xml:space="preserve">        森林资源培育</t>
  </si>
  <si>
    <t xml:space="preserve">        林业技术推广与转化</t>
  </si>
  <si>
    <t xml:space="preserve">        森林资源管理</t>
  </si>
  <si>
    <t xml:space="preserve">        森林生态效益补偿</t>
  </si>
  <si>
    <t xml:space="preserve">        自然保护区等管理</t>
  </si>
  <si>
    <t xml:space="preserve">        动植物保护</t>
  </si>
  <si>
    <t xml:space="preserve">        湿地保护</t>
  </si>
  <si>
    <t xml:space="preserve">        执法与监督</t>
  </si>
  <si>
    <t xml:space="preserve">        防沙治沙</t>
  </si>
  <si>
    <t xml:space="preserve">        对外合作与交流</t>
  </si>
  <si>
    <t xml:space="preserve">        信息管理</t>
  </si>
  <si>
    <t xml:space="preserve">        林区公共支出</t>
  </si>
  <si>
    <t xml:space="preserve">        贷款贴息</t>
  </si>
  <si>
    <t xml:space="preserve">        成品油价格改革对林业的补贴</t>
  </si>
  <si>
    <t xml:space="preserve">        林业草原防灾减灾</t>
  </si>
  <si>
    <t xml:space="preserve">        其他林业与草原支出</t>
  </si>
  <si>
    <t xml:space="preserve">      水利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</si>
  <si>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</si>
  <si>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</si>
  <si>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</si>
  <si>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</si>
  <si>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</si>
  <si>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</si>
  <si>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</si>
  <si>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</si>
  <si>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 xml:space="preserve">        水质监测</t>
  </si>
  <si>
    <t xml:space="preserve">        水文测报</t>
  </si>
  <si>
    <t xml:space="preserve">        防汛</t>
  </si>
  <si>
    <t xml:space="preserve">        抗旱</t>
  </si>
  <si>
    <t xml:space="preserve">        农存水利</t>
  </si>
  <si>
    <t xml:space="preserve">        水利技术推广</t>
  </si>
  <si>
    <t xml:space="preserve">        国际河流治理与管理</t>
  </si>
  <si>
    <t xml:space="preserve">        江河湖库水系综合整治</t>
  </si>
  <si>
    <t xml:space="preserve">        大中型水库移民后期扶持专项支出</t>
  </si>
  <si>
    <t xml:space="preserve">        水利安全监督</t>
  </si>
  <si>
    <t xml:space="preserve">        水利建设征地及移民支出</t>
  </si>
  <si>
    <t xml:space="preserve">        农村人畜饮水</t>
  </si>
  <si>
    <t xml:space="preserve">        其他水利支出</t>
  </si>
  <si>
    <t xml:space="preserve">      扶贫</t>
  </si>
  <si>
    <t xml:space="preserve">        农村基础设施建设</t>
  </si>
  <si>
    <t xml:space="preserve">        生产发展</t>
  </si>
  <si>
    <t xml:space="preserve">        社会发展</t>
  </si>
  <si>
    <t xml:space="preserve">        扶贫贷款奖补和贴息</t>
  </si>
  <si>
    <t xml:space="preserve">       “三西”农业建设专项补助</t>
  </si>
  <si>
    <t xml:space="preserve">        扶贫事业机构</t>
  </si>
  <si>
    <t xml:space="preserve">        其他扶贫支出</t>
  </si>
  <si>
    <t xml:space="preserve">      农村综合改革</t>
  </si>
  <si>
    <t xml:space="preserve">        对村级公益事业建设的补助</t>
  </si>
  <si>
    <t xml:space="preserve">        国有农场办社会职能改革补助</t>
  </si>
  <si>
    <t xml:space="preserve">        对村民委员会和村党支部的补助</t>
  </si>
  <si>
    <t xml:space="preserve">        对村集体经济组织的补助</t>
  </si>
  <si>
    <t xml:space="preserve">        农村综合改革示范试点补助</t>
  </si>
  <si>
    <t xml:space="preserve">        其他农村综合改革支出</t>
  </si>
  <si>
    <t xml:space="preserve">      普惠金融发展支出</t>
  </si>
  <si>
    <t xml:space="preserve">        支持农村金融机构</t>
  </si>
  <si>
    <t xml:space="preserve">        涉农贷款增量奖励</t>
  </si>
  <si>
    <t xml:space="preserve">        农业保险保费补贴</t>
  </si>
  <si>
    <t xml:space="preserve">        创业担保贷款贴息</t>
  </si>
  <si>
    <t xml:space="preserve">        补充创业担保贷款基金</t>
  </si>
  <si>
    <t xml:space="preserve">        其他普惠金融发展支出</t>
  </si>
  <si>
    <t xml:space="preserve">      目标价格补贴</t>
  </si>
  <si>
    <t xml:space="preserve">        棉花目标价格补贴</t>
  </si>
  <si>
    <t xml:space="preserve">        其他目标价格补贴</t>
  </si>
  <si>
    <t xml:space="preserve">      其他农林水支出</t>
  </si>
  <si>
    <t xml:space="preserve">        化解其他公益性乡村债务支出</t>
  </si>
  <si>
    <t xml:space="preserve">        其他农林水支出</t>
  </si>
  <si>
    <t>十三、交通运输支出</t>
  </si>
  <si>
    <t xml:space="preserve">      公路水路运输</t>
  </si>
  <si>
    <t xml:space="preserve">        公路建设</t>
  </si>
  <si>
    <t xml:space="preserve">        公路养护</t>
  </si>
  <si>
    <t xml:space="preserve">        交通运输信息化建设</t>
  </si>
  <si>
    <t xml:space="preserve">        公路和运输安全</t>
  </si>
  <si>
    <t xml:space="preserve">        公路还贷专项</t>
  </si>
  <si>
    <t xml:space="preserve">        公路运输管理</t>
  </si>
  <si>
    <t xml:space="preserve">        公路和运输技术标准化建设</t>
  </si>
  <si>
    <t xml:space="preserve">        港口设施</t>
  </si>
  <si>
    <t xml:space="preserve">        航道维护</t>
  </si>
  <si>
    <t xml:space="preserve">        船舶检验</t>
  </si>
  <si>
    <t xml:space="preserve">        救助打捞</t>
  </si>
  <si>
    <t xml:space="preserve">        内河运输</t>
  </si>
  <si>
    <t xml:space="preserve">        远洋运输</t>
  </si>
  <si>
    <t xml:space="preserve">        海事管理</t>
  </si>
  <si>
    <t xml:space="preserve">        航标事业发展支出</t>
  </si>
  <si>
    <t xml:space="preserve">        水路运输管理支出</t>
  </si>
  <si>
    <t xml:space="preserve">        口岸建设</t>
  </si>
  <si>
    <t xml:space="preserve">        取消政府还贷二级公路收费专项支出</t>
  </si>
  <si>
    <t xml:space="preserve">        其他公路水路运输支出</t>
  </si>
  <si>
    <t xml:space="preserve">      铁路运输</t>
  </si>
  <si>
    <t xml:space="preserve">        铁路路网建设</t>
  </si>
  <si>
    <t xml:space="preserve">        铁路还贷专项</t>
  </si>
  <si>
    <t xml:space="preserve">        铁路安全</t>
  </si>
  <si>
    <t xml:space="preserve">        铁路专项运输</t>
  </si>
  <si>
    <t xml:space="preserve">        行业监管</t>
  </si>
  <si>
    <t xml:space="preserve">        其他铁路运输支出</t>
  </si>
  <si>
    <t xml:space="preserve">      民用航空运输</t>
  </si>
  <si>
    <t xml:space="preserve">        机场建设</t>
  </si>
  <si>
    <t xml:space="preserve">        空管系统建设</t>
  </si>
  <si>
    <t xml:space="preserve">        民航还贷专项支出</t>
  </si>
  <si>
    <t xml:space="preserve">        民用航空安全</t>
  </si>
  <si>
    <t xml:space="preserve">        民航专项运输</t>
  </si>
  <si>
    <t xml:space="preserve">        其他民用航空运输支出</t>
  </si>
  <si>
    <t xml:space="preserve">      成品油价格改革对交通运输的补贴</t>
  </si>
  <si>
    <t xml:space="preserve">        对城市公交的补贴</t>
  </si>
  <si>
    <t xml:space="preserve">        对农村道路客运的补贴</t>
  </si>
  <si>
    <t xml:space="preserve">        对出租车的补贴</t>
  </si>
  <si>
    <t xml:space="preserve">        成品油价格改革补贴其他支出</t>
  </si>
  <si>
    <t xml:space="preserve">      邮政业支出</t>
  </si>
  <si>
    <t xml:space="preserve">        邮政普遍服务与特殊服务</t>
  </si>
  <si>
    <t xml:space="preserve">        其他邮政业支出</t>
  </si>
  <si>
    <t xml:space="preserve">      车辆购置税支出</t>
  </si>
  <si>
    <t xml:space="preserve">        车辆购置税用于公路等基础设施建设支出</t>
  </si>
  <si>
    <t xml:space="preserve">        车辆购置税用于农村公路建设支出</t>
  </si>
  <si>
    <t xml:space="preserve">        车辆购置税用于老旧汽车报废更新补贴</t>
  </si>
  <si>
    <t xml:space="preserve">        车辆购置税其他支出</t>
  </si>
  <si>
    <t xml:space="preserve">      其他交通运输支出</t>
  </si>
  <si>
    <t xml:space="preserve">        公共交通运营补助</t>
  </si>
  <si>
    <t xml:space="preserve">        其他交通运输支出</t>
  </si>
  <si>
    <t>十四、资源勘探信息等支出</t>
  </si>
  <si>
    <t xml:space="preserve">      资源勘探开发</t>
  </si>
  <si>
    <t xml:space="preserve">        煤炭勘探开采和洗选</t>
  </si>
  <si>
    <t xml:space="preserve">        石油和天然气勘探开采</t>
  </si>
  <si>
    <t xml:space="preserve">        黑色金属矿勘探和采选</t>
  </si>
  <si>
    <t xml:space="preserve">        有色金属矿勘探和采选</t>
  </si>
  <si>
    <t xml:space="preserve">        非金属矿勘探和采选</t>
  </si>
  <si>
    <t xml:space="preserve">        其他资源勘探业支出</t>
  </si>
  <si>
    <t xml:space="preserve">      制造业</t>
  </si>
  <si>
    <t xml:space="preserve">        纺织业</t>
  </si>
  <si>
    <t xml:space="preserve">        医药制造业</t>
  </si>
  <si>
    <t xml:space="preserve">        非金属矿物制品业</t>
  </si>
  <si>
    <t xml:space="preserve">        通信设备、计算机及其他电子设备制造业</t>
  </si>
  <si>
    <t xml:space="preserve">        交通运输设备制造业</t>
  </si>
  <si>
    <t xml:space="preserve">        电气机械及器材制造业</t>
  </si>
  <si>
    <t xml:space="preserve">        工艺品及其他制造业</t>
  </si>
  <si>
    <t xml:space="preserve">        石油加工、炼焦及核燃料加工业</t>
  </si>
  <si>
    <t xml:space="preserve">        化学原料及化学制品制造业</t>
  </si>
  <si>
    <t xml:space="preserve">        黑色金属冶炼及压延加工业</t>
  </si>
  <si>
    <t xml:space="preserve">        有色金属冶炼及压延加工业</t>
  </si>
  <si>
    <t xml:space="preserve">        其他制造业支出</t>
  </si>
  <si>
    <t xml:space="preserve">      建筑业</t>
  </si>
  <si>
    <t xml:space="preserve">        其他建筑业支出</t>
  </si>
  <si>
    <t xml:space="preserve">      工业和信息产业监管</t>
  </si>
  <si>
    <t xml:space="preserve">        战备应急</t>
  </si>
  <si>
    <t xml:space="preserve">        信息安全建设</t>
  </si>
  <si>
    <t xml:space="preserve">        专用通信</t>
  </si>
  <si>
    <t xml:space="preserve">        无线电监管</t>
  </si>
  <si>
    <t xml:space="preserve">        工业和信息产业战略研究与标准制定</t>
  </si>
  <si>
    <t xml:space="preserve">        工业和信息产业支持</t>
  </si>
  <si>
    <t xml:space="preserve">        电子专项工程</t>
  </si>
  <si>
    <t xml:space="preserve">        技术基础研究</t>
  </si>
  <si>
    <t xml:space="preserve">        其他工业和信息产业监管支出</t>
  </si>
  <si>
    <t xml:space="preserve">      国有资产监管</t>
  </si>
  <si>
    <t xml:space="preserve">        国有企业监事会专项</t>
  </si>
  <si>
    <t xml:space="preserve">        其他国有资产监管支出</t>
  </si>
  <si>
    <t xml:space="preserve">      支持中小企业发展和管理支出</t>
  </si>
  <si>
    <t xml:space="preserve">        科技型中小企业技术创新基金</t>
  </si>
  <si>
    <t xml:space="preserve">        中小企业发展专项</t>
  </si>
  <si>
    <t xml:space="preserve">        其他支持中小企业发展和管理支出</t>
  </si>
  <si>
    <t xml:space="preserve">      其他资源勘探工业信息等支出</t>
  </si>
  <si>
    <t xml:space="preserve">        黄金事务</t>
  </si>
  <si>
    <t xml:space="preserve">        技术改造支出</t>
  </si>
  <si>
    <t xml:space="preserve">        中药材扶持资金支出</t>
  </si>
  <si>
    <t xml:space="preserve">        重点产业振兴和技术改造项目贷款贴息</t>
  </si>
  <si>
    <t xml:space="preserve">        其他资源勘探信息等支出</t>
  </si>
  <si>
    <t>十五、商业服务业等支出</t>
  </si>
  <si>
    <t xml:space="preserve">      商业流通事务</t>
  </si>
  <si>
    <t xml:space="preserve">        食品流通安全补贴</t>
  </si>
  <si>
    <t xml:space="preserve">        市场监测及信息管理</t>
  </si>
  <si>
    <t xml:space="preserve">        民贸企业补贴</t>
  </si>
  <si>
    <t xml:space="preserve">        民贸民品贷款贴息</t>
  </si>
  <si>
    <t xml:space="preserve">        其他商业流通事务支出</t>
  </si>
  <si>
    <t xml:space="preserve">      涉外发展服务支出</t>
  </si>
  <si>
    <t xml:space="preserve">        外商投资环境建设补助资金</t>
  </si>
  <si>
    <t xml:space="preserve">        其他涉外发展服务支出</t>
  </si>
  <si>
    <t xml:space="preserve">      其他商业服务业等支出</t>
  </si>
  <si>
    <t xml:space="preserve">        服务业基础设施建设</t>
  </si>
  <si>
    <t xml:space="preserve">        其他商业服务业等支出</t>
  </si>
  <si>
    <t>十六、金融支出</t>
  </si>
  <si>
    <t xml:space="preserve">      金融部门行政支出</t>
  </si>
  <si>
    <t xml:space="preserve">        安全防卫</t>
  </si>
  <si>
    <t xml:space="preserve">        金融部门其他行政支出</t>
  </si>
  <si>
    <t xml:space="preserve">      金融发展支出</t>
  </si>
  <si>
    <t xml:space="preserve">        政策性银行亏损补贴</t>
  </si>
  <si>
    <t xml:space="preserve">        商业银行贷款贴息</t>
  </si>
  <si>
    <t xml:space="preserve">        补充资本金</t>
  </si>
  <si>
    <t xml:space="preserve">        风险基金补助</t>
  </si>
  <si>
    <t xml:space="preserve">        其他金融发展支出</t>
  </si>
  <si>
    <t xml:space="preserve">      其他金融支出</t>
  </si>
  <si>
    <t>十七、援助其他地区支出</t>
  </si>
  <si>
    <t xml:space="preserve">      一般公共服务</t>
  </si>
  <si>
    <t xml:space="preserve">      教育</t>
  </si>
  <si>
    <t xml:space="preserve">      文化体育与传媒</t>
  </si>
  <si>
    <t xml:space="preserve">      医疗卫生</t>
  </si>
  <si>
    <t xml:space="preserve">      节能环保</t>
  </si>
  <si>
    <t xml:space="preserve">      农业</t>
  </si>
  <si>
    <t xml:space="preserve">      交通运输</t>
  </si>
  <si>
    <t xml:space="preserve">      住房保障</t>
  </si>
  <si>
    <t xml:space="preserve">      其他支出</t>
  </si>
  <si>
    <t>十八、自然资源海洋气象等支出</t>
  </si>
  <si>
    <t xml:space="preserve">      资源资源事务</t>
  </si>
  <si>
    <t xml:space="preserve">        国土资源规划及管理</t>
  </si>
  <si>
    <t xml:space="preserve">        土地资源利用与保护</t>
  </si>
  <si>
    <t xml:space="preserve">        国土资源社会公益服务</t>
  </si>
  <si>
    <t xml:space="preserve">        国土资源行业业务管理</t>
  </si>
  <si>
    <t xml:space="preserve">        地质矿产资源与环境调查</t>
  </si>
  <si>
    <t xml:space="preserve">        地质转产项目财政贴息</t>
  </si>
  <si>
    <t xml:space="preserve">        国外风险勘查</t>
  </si>
  <si>
    <t xml:space="preserve">        地质勘查基金（周转金）支出</t>
  </si>
  <si>
    <t xml:space="preserve">        其他国土资源事务支出</t>
  </si>
  <si>
    <t xml:space="preserve">      气象事务</t>
  </si>
  <si>
    <t xml:space="preserve">        气象事业机构</t>
  </si>
  <si>
    <t xml:space="preserve">        气象探测</t>
  </si>
  <si>
    <t xml:space="preserve">        气象信息传输及管理</t>
  </si>
  <si>
    <t xml:space="preserve">        气象预报预测</t>
  </si>
  <si>
    <t xml:space="preserve">        气象服务</t>
  </si>
  <si>
    <t xml:space="preserve">        气象装备保障维护</t>
  </si>
  <si>
    <t xml:space="preserve">        气象基础设施建设与维修</t>
  </si>
  <si>
    <t xml:space="preserve">        气象卫星</t>
  </si>
  <si>
    <t xml:space="preserve">        气象法规与标准</t>
  </si>
  <si>
    <t xml:space="preserve">        气象资金审计稽查</t>
  </si>
  <si>
    <t xml:space="preserve">        其他气象事务支出</t>
  </si>
  <si>
    <t xml:space="preserve">      其他国土海洋气象等支出</t>
  </si>
  <si>
    <t>十九、住房保障支出</t>
  </si>
  <si>
    <t xml:space="preserve">      保障性安居工程支出</t>
  </si>
  <si>
    <t xml:space="preserve">        廉租住房</t>
  </si>
  <si>
    <t xml:space="preserve">        沉陷区治理</t>
  </si>
  <si>
    <t xml:space="preserve">        棚户区改造</t>
  </si>
  <si>
    <t xml:space="preserve">        少数民族地区游牧民定居工程</t>
  </si>
  <si>
    <t xml:space="preserve">        农村危房改造</t>
  </si>
  <si>
    <t xml:space="preserve">        公共租赁住房</t>
  </si>
  <si>
    <t xml:space="preserve">        保障性住房租金补贴</t>
  </si>
  <si>
    <t xml:space="preserve">        老旧小区改造</t>
  </si>
  <si>
    <t xml:space="preserve">        其他保障性安居工程支出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</si>
  <si>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</si>
  <si>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</si>
  <si>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</si>
  <si>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</si>
  <si>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 xml:space="preserve">      城乡社区住宅</t>
  </si>
  <si>
    <t xml:space="preserve">        公有住房建设和维修改造支出</t>
  </si>
  <si>
    <t xml:space="preserve">        住房公积金管理</t>
  </si>
  <si>
    <t xml:space="preserve">        其他城乡社区住宅支出</t>
  </si>
  <si>
    <t>二十、粮油物资储备支出</t>
  </si>
  <si>
    <t xml:space="preserve">      粮油事务</t>
  </si>
  <si>
    <t xml:space="preserve">        粮食财务与审计支出</t>
  </si>
  <si>
    <t xml:space="preserve">        粮食信息统计</t>
  </si>
  <si>
    <t xml:space="preserve">        粮食专项业务活动</t>
  </si>
  <si>
    <t xml:space="preserve">        国家粮油差价补贴</t>
  </si>
  <si>
    <t xml:space="preserve">        粮食财务挂账利息补贴</t>
  </si>
  <si>
    <t xml:space="preserve">        粮食财务挂账消化款</t>
  </si>
  <si>
    <t xml:space="preserve">        处理陈化粮补贴</t>
  </si>
  <si>
    <t xml:space="preserve">        粮食风险基金</t>
  </si>
  <si>
    <t xml:space="preserve">        粮油市场调控专项资金</t>
  </si>
  <si>
    <t xml:space="preserve">        其他粮油事务支出</t>
  </si>
  <si>
    <t xml:space="preserve">      物资事务</t>
  </si>
  <si>
    <t xml:space="preserve">        铁路专用线</t>
  </si>
  <si>
    <t xml:space="preserve">        护库武警和民兵支出</t>
  </si>
  <si>
    <t xml:space="preserve">        物资保管与保养</t>
  </si>
  <si>
    <t xml:space="preserve">        专项贷款利息</t>
  </si>
  <si>
    <t xml:space="preserve">        物资转移</t>
  </si>
  <si>
    <t xml:space="preserve">        物资轮换</t>
  </si>
  <si>
    <t xml:space="preserve">        仓库建设</t>
  </si>
  <si>
    <t xml:space="preserve">        仓库安防</t>
  </si>
  <si>
    <t xml:space="preserve">        其他物资事务支出</t>
  </si>
  <si>
    <t xml:space="preserve">      能源储备</t>
  </si>
  <si>
    <t xml:space="preserve">        石油储备支出</t>
  </si>
  <si>
    <t xml:space="preserve">        天然铀能源储备</t>
  </si>
  <si>
    <t xml:space="preserve">        煤炭储备</t>
  </si>
  <si>
    <t xml:space="preserve">        其他能源储备</t>
  </si>
  <si>
    <t xml:space="preserve">      粮油储备</t>
  </si>
  <si>
    <t xml:space="preserve">        储备粮油补贴</t>
  </si>
  <si>
    <t xml:space="preserve">        储备粮油差价补贴</t>
  </si>
  <si>
    <t xml:space="preserve">        储备粮（油）库建设</t>
  </si>
  <si>
    <t xml:space="preserve">        最低收购价政策支出</t>
  </si>
  <si>
    <t xml:space="preserve">        其他粮油储备支出</t>
  </si>
  <si>
    <t xml:space="preserve">      重要商品储备</t>
  </si>
  <si>
    <t xml:space="preserve">        棉花储备</t>
  </si>
  <si>
    <t xml:space="preserve">        食糖储备</t>
  </si>
  <si>
    <t xml:space="preserve">        肉类储备</t>
  </si>
  <si>
    <t xml:space="preserve">        化肥储备</t>
  </si>
  <si>
    <t xml:space="preserve">        农药储备</t>
  </si>
  <si>
    <t xml:space="preserve">        边销茶储备</t>
  </si>
  <si>
    <t xml:space="preserve">        羊毛储备</t>
  </si>
  <si>
    <t xml:space="preserve">        医药储备</t>
  </si>
  <si>
    <t xml:space="preserve">        食盐储备</t>
  </si>
  <si>
    <t xml:space="preserve">        战略物资储备</t>
  </si>
  <si>
    <t xml:space="preserve">        其他重要商品储备支出</t>
  </si>
  <si>
    <t>二十一、灾害防治及应急管理支出</t>
  </si>
  <si>
    <t xml:space="preserve">      应急管理事务</t>
  </si>
  <si>
    <t xml:space="preserve">        一般行政运行事务</t>
  </si>
  <si>
    <t xml:space="preserve">        灾害风险防治</t>
  </si>
  <si>
    <t xml:space="preserve">        国务院安委会专项</t>
  </si>
  <si>
    <t xml:space="preserve">        安全监管</t>
  </si>
  <si>
    <t xml:space="preserve">        安全生产基础</t>
  </si>
  <si>
    <t xml:space="preserve">        应急救援</t>
  </si>
  <si>
    <t xml:space="preserve">        应急管理</t>
  </si>
  <si>
    <t xml:space="preserve">        其他应急管理支出</t>
  </si>
  <si>
    <t xml:space="preserve">      消防事务</t>
  </si>
  <si>
    <t xml:space="preserve">        消防应急救援</t>
  </si>
  <si>
    <t xml:space="preserve">        其他消防事务支出</t>
  </si>
  <si>
    <t xml:space="preserve">      森林消防事务</t>
  </si>
  <si>
    <t xml:space="preserve">        森林消防应急救援</t>
  </si>
  <si>
    <t xml:space="preserve">        其他森林消防事务支出</t>
  </si>
  <si>
    <t>二十二、预备费</t>
  </si>
  <si>
    <t>二十三、债务付息支出</t>
  </si>
  <si>
    <t xml:space="preserve">      地方政府一般债务付息支出</t>
  </si>
  <si>
    <t xml:space="preserve">        地方政府一般债券付息支出</t>
  </si>
  <si>
    <t xml:space="preserve">        地方政府向外国政府借款付息支出</t>
  </si>
  <si>
    <t xml:space="preserve">        地方政府向国际组织借款付息支出</t>
  </si>
  <si>
    <t xml:space="preserve">        地方政府其他一般债务付息支出</t>
  </si>
  <si>
    <t>二十三、债务发行费用支出</t>
  </si>
  <si>
    <t xml:space="preserve">      地方政府一般债务发行费用支出</t>
  </si>
  <si>
    <t>二十四、其他支出</t>
  </si>
  <si>
    <t xml:space="preserve">        年初预留</t>
  </si>
  <si>
    <t xml:space="preserve">        其他支出</t>
  </si>
  <si>
    <t>支出合计</t>
  </si>
  <si>
    <t>一般公共预算支出情况表（政府经济分类）</t>
  </si>
  <si>
    <t>政府经济科目编码</t>
  </si>
  <si>
    <t>一般公共预算拨款</t>
  </si>
  <si>
    <t>类</t>
  </si>
  <si>
    <t>款</t>
  </si>
  <si>
    <t>合计</t>
  </si>
  <si>
    <t>机关工资福利支出小计</t>
  </si>
  <si>
    <t>对企业补助小计</t>
  </si>
  <si>
    <t>01</t>
  </si>
  <si>
    <t>工资奖金津补贴</t>
  </si>
  <si>
    <t xml:space="preserve">         费用补贴</t>
  </si>
  <si>
    <t>02</t>
  </si>
  <si>
    <t>社会保障缴费</t>
  </si>
  <si>
    <t xml:space="preserve">         利息补贴</t>
  </si>
  <si>
    <t>03</t>
  </si>
  <si>
    <t>住房公积金</t>
  </si>
  <si>
    <t xml:space="preserve">         其他对企业补助</t>
  </si>
  <si>
    <t>其他工资福利支出</t>
  </si>
  <si>
    <t>对企业资本性补助小计</t>
  </si>
  <si>
    <t>机关商品和服务支出小计</t>
  </si>
  <si>
    <t>办公经费</t>
  </si>
  <si>
    <t>会议费</t>
  </si>
  <si>
    <t>培训费</t>
  </si>
  <si>
    <t>对个人和家庭的补助小计</t>
  </si>
  <si>
    <t>04</t>
  </si>
  <si>
    <t>专用材料费</t>
  </si>
  <si>
    <t xml:space="preserve">        社会福利和救助</t>
  </si>
  <si>
    <t>05</t>
  </si>
  <si>
    <t>委托业务费</t>
  </si>
  <si>
    <t xml:space="preserve">         助学金</t>
  </si>
  <si>
    <t>06</t>
  </si>
  <si>
    <t>公务接待费</t>
  </si>
  <si>
    <t xml:space="preserve">         个人农业生产补贴</t>
  </si>
  <si>
    <t>07</t>
  </si>
  <si>
    <t>因公出国（境）费用</t>
  </si>
  <si>
    <t xml:space="preserve">         离退休费</t>
  </si>
  <si>
    <t>08</t>
  </si>
  <si>
    <t>公务用车运行维护费</t>
  </si>
  <si>
    <t xml:space="preserve">         其他对个人和家庭补助</t>
  </si>
  <si>
    <t>09</t>
  </si>
  <si>
    <t>维修（护）费</t>
  </si>
  <si>
    <t>对社会保障基金补助小计</t>
  </si>
  <si>
    <t>其他商品和服务支出</t>
  </si>
  <si>
    <t xml:space="preserve">         对社会保险基金补助</t>
  </si>
  <si>
    <t>机关资本性支出（一）小计</t>
  </si>
  <si>
    <t xml:space="preserve">         补充全国社会保障基金</t>
  </si>
  <si>
    <t xml:space="preserve">         房屋建筑物购建</t>
  </si>
  <si>
    <t>债务利息及费用支出小计</t>
  </si>
  <si>
    <t xml:space="preserve">         基础设施建设</t>
  </si>
  <si>
    <t xml:space="preserve">         国内债务付息</t>
  </si>
  <si>
    <t xml:space="preserve">         公务用车购置</t>
  </si>
  <si>
    <t xml:space="preserve">         国外债务付息</t>
  </si>
  <si>
    <t xml:space="preserve">         土地征迁补偿和安置支出</t>
  </si>
  <si>
    <t xml:space="preserve">         国内债务发行费用</t>
  </si>
  <si>
    <t xml:space="preserve">         设备购置</t>
  </si>
  <si>
    <t xml:space="preserve">         国外债务发行费用</t>
  </si>
  <si>
    <t xml:space="preserve">         大型修缮</t>
  </si>
  <si>
    <t>债务还本支出小计</t>
  </si>
  <si>
    <t xml:space="preserve">         其他资本性支出</t>
  </si>
  <si>
    <t xml:space="preserve">         国内债务还本</t>
  </si>
  <si>
    <t>机关资本性支出（二）小计</t>
  </si>
  <si>
    <t xml:space="preserve">         国外债务还本</t>
  </si>
  <si>
    <t xml:space="preserve">         上下级政府间转移性支出</t>
  </si>
  <si>
    <t xml:space="preserve">         援助其他地区支出</t>
  </si>
  <si>
    <t xml:space="preserve">         债务转贷</t>
  </si>
  <si>
    <t xml:space="preserve">         调出资金</t>
  </si>
  <si>
    <t>预备费及预留</t>
  </si>
  <si>
    <t>对事业单位经常性补助小计</t>
  </si>
  <si>
    <t xml:space="preserve">         预备费</t>
  </si>
  <si>
    <t xml:space="preserve">         工资福利支出</t>
  </si>
  <si>
    <t xml:space="preserve">         预留</t>
  </si>
  <si>
    <t xml:space="preserve">         商品和服务支出</t>
  </si>
  <si>
    <t xml:space="preserve">         其他对事业单位补助</t>
  </si>
  <si>
    <t xml:space="preserve">         赠与</t>
  </si>
  <si>
    <t>对事业单位资本性补助小计</t>
  </si>
  <si>
    <t xml:space="preserve">         国家赔偿费用支出</t>
  </si>
  <si>
    <t xml:space="preserve">         资本性支出（一）</t>
  </si>
  <si>
    <t>对民间非营利组织和群众性自治组织补贴</t>
  </si>
  <si>
    <t xml:space="preserve">         资本性支出（二）</t>
  </si>
  <si>
    <t xml:space="preserve">         其他支出</t>
  </si>
  <si>
    <t>一般公共预算支出情况表（部门经济分类）</t>
  </si>
  <si>
    <t>经济科目编码</t>
  </si>
  <si>
    <t xml:space="preserve">           支出总计</t>
  </si>
  <si>
    <t>工资福利支出小计</t>
  </si>
  <si>
    <t>对个人和家庭的补助支出小计</t>
  </si>
  <si>
    <t>基本工资</t>
  </si>
  <si>
    <t xml:space="preserve">         离休费</t>
  </si>
  <si>
    <t>津贴补贴</t>
  </si>
  <si>
    <t xml:space="preserve">         退休费</t>
  </si>
  <si>
    <t>奖金</t>
  </si>
  <si>
    <t xml:space="preserve">         退职（役）费</t>
  </si>
  <si>
    <t>伙食补助费</t>
  </si>
  <si>
    <t xml:space="preserve">         抚恤金</t>
  </si>
  <si>
    <t>绩效工资</t>
  </si>
  <si>
    <t xml:space="preserve">         生活补助</t>
  </si>
  <si>
    <t>机关事业单位基本养老保险缴费</t>
  </si>
  <si>
    <t xml:space="preserve">         救济费</t>
  </si>
  <si>
    <t>职业年金缴费</t>
  </si>
  <si>
    <t xml:space="preserve">         医疗费补助</t>
  </si>
  <si>
    <t>职工基本医疗保险缴费</t>
  </si>
  <si>
    <t>公务员医疗补助缴费</t>
  </si>
  <si>
    <t xml:space="preserve">         奖励金</t>
  </si>
  <si>
    <t>其他社会保障缴费</t>
  </si>
  <si>
    <t>10</t>
  </si>
  <si>
    <t xml:space="preserve">         其他对个人和家庭的补助支出</t>
  </si>
  <si>
    <t>医疗费</t>
  </si>
  <si>
    <t>资本性支出（基本建设）小计</t>
  </si>
  <si>
    <t>商品和服务支出小计</t>
  </si>
  <si>
    <t>其他资本性支出小计</t>
  </si>
  <si>
    <t>办公费</t>
  </si>
  <si>
    <t>印刷费</t>
  </si>
  <si>
    <t xml:space="preserve">         办公设备购置</t>
  </si>
  <si>
    <t>咨询费</t>
  </si>
  <si>
    <t xml:space="preserve">         专用设备购置</t>
  </si>
  <si>
    <t>手续费</t>
  </si>
  <si>
    <t>水费</t>
  </si>
  <si>
    <t>电费</t>
  </si>
  <si>
    <t xml:space="preserve">         信息网络及软件购置更新</t>
  </si>
  <si>
    <t>邮电费</t>
  </si>
  <si>
    <t xml:space="preserve">         物资储备</t>
  </si>
  <si>
    <t>取暖费</t>
  </si>
  <si>
    <t xml:space="preserve">         土地补偿</t>
  </si>
  <si>
    <t>物业管理费</t>
  </si>
  <si>
    <t xml:space="preserve">         安置补助</t>
  </si>
  <si>
    <t>差旅费</t>
  </si>
  <si>
    <t xml:space="preserve">         地上附着物和青苗补偿</t>
  </si>
  <si>
    <t xml:space="preserve">         拆迁补偿</t>
  </si>
  <si>
    <t>租赁费</t>
  </si>
  <si>
    <t xml:space="preserve">         其他交通工具购置</t>
  </si>
  <si>
    <t xml:space="preserve">         文物和陈列品购置</t>
  </si>
  <si>
    <t xml:space="preserve">         无形资产购置</t>
  </si>
  <si>
    <t>对企业补助（基本建设）小计</t>
  </si>
  <si>
    <t>被装购置费</t>
  </si>
  <si>
    <t>专用燃料费</t>
  </si>
  <si>
    <t>劳务费</t>
  </si>
  <si>
    <t>工会经费</t>
  </si>
  <si>
    <t>其他支出小计</t>
  </si>
  <si>
    <t>福利费</t>
  </si>
  <si>
    <t>其他交通费用</t>
  </si>
  <si>
    <t>税金及附加费用</t>
  </si>
  <si>
    <t>99</t>
  </si>
  <si>
    <t>表六</t>
  </si>
  <si>
    <t>2021年区级部门“三公”经费支出预算表</t>
  </si>
  <si>
    <t>项    目</t>
  </si>
  <si>
    <t>公务用车购置及运行费</t>
  </si>
  <si>
    <t>其中：公务用车运行维护费</t>
  </si>
  <si>
    <t xml:space="preserve">      公务用车购置费</t>
  </si>
  <si>
    <r>
      <rPr>
        <sz val="12"/>
        <rFont val="宋体"/>
        <charset val="134"/>
      </rPr>
      <t>备注：</t>
    </r>
    <r>
      <rPr>
        <sz val="12"/>
        <rFont val="宋体"/>
        <charset val="134"/>
      </rPr>
      <t>按照党中央、国务院以及部门预算管理有关规定，“三公”经费包括因公出国（境）费、公务用车购置及运行费和公务接待费。（</t>
    </r>
    <r>
      <rPr>
        <sz val="12"/>
        <rFont val="宋体"/>
        <charset val="134"/>
      </rPr>
      <t>1）</t>
    </r>
    <r>
      <rPr>
        <sz val="12"/>
        <rFont val="宋体"/>
        <charset val="134"/>
      </rPr>
      <t>因公出国（境）费，指单位工作人员公务出国（境）的住宿费、差旅费、伙食补助费、杂费、培训费等支出。</t>
    </r>
    <r>
      <rPr>
        <sz val="12"/>
        <rFont val="宋体"/>
        <charset val="134"/>
      </rPr>
      <t>（2）</t>
    </r>
    <r>
      <rPr>
        <sz val="12"/>
        <rFont val="宋体"/>
        <charset val="134"/>
      </rPr>
      <t>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</t>
    </r>
    <r>
      <rPr>
        <sz val="12"/>
        <rFont val="宋体"/>
        <charset val="134"/>
      </rPr>
      <t>（3）</t>
    </r>
    <r>
      <rPr>
        <sz val="12"/>
        <rFont val="宋体"/>
        <charset val="134"/>
      </rPr>
      <t>公务接待费，指单位按规定开支的各类公务接待支出。</t>
    </r>
  </si>
  <si>
    <t>表7</t>
  </si>
  <si>
    <t>2021年上级返还及转移支付表</t>
  </si>
  <si>
    <t>科    目</t>
  </si>
  <si>
    <t>区本级</t>
  </si>
  <si>
    <t>区对镇</t>
  </si>
  <si>
    <t>合   计</t>
  </si>
  <si>
    <t xml:space="preserve">   1. 返还性收入</t>
  </si>
  <si>
    <t xml:space="preserve">      所得税基数返还收入 </t>
  </si>
  <si>
    <t xml:space="preserve">      成品油税费改革税收返还收入</t>
  </si>
  <si>
    <t xml:space="preserve">      增值税税收返还收入</t>
  </si>
  <si>
    <t xml:space="preserve">      增值税五五分享税收返还收入</t>
  </si>
  <si>
    <t xml:space="preserve">    2.一般性转移支付收入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</si>
  <si>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</si>
  <si>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</si>
  <si>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</si>
  <si>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</si>
  <si>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</si>
  <si>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</si>
  <si>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</si>
  <si>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</si>
  <si>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</si>
  <si>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</si>
  <si>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民族地区转移支付收入</t>
  </si>
  <si>
    <t xml:space="preserve">      边境地区转移支付收入</t>
  </si>
  <si>
    <t xml:space="preserve">      贫困地区转移支付收入</t>
  </si>
  <si>
    <t xml:space="preserve">      一般公共服务共同财政事权转移支付收入</t>
  </si>
  <si>
    <t xml:space="preserve">      外交共同财政事权转移支付收入</t>
  </si>
  <si>
    <t xml:space="preserve">      国防共同财政事权转移支付收入</t>
  </si>
  <si>
    <t xml:space="preserve">      公共安全共同财政事权转移支付收入</t>
  </si>
  <si>
    <t xml:space="preserve">      教育共同财政事权转移支付收入</t>
  </si>
  <si>
    <t xml:space="preserve">      科学技术共同财政事权转移支付收入</t>
  </si>
  <si>
    <t xml:space="preserve">      文化旅游体育与传媒共同财政事权转移支付收入</t>
  </si>
  <si>
    <t xml:space="preserve">      社会保障和就业共同财政事权转移支付收入</t>
  </si>
  <si>
    <t xml:space="preserve">      医疗卫生共同财政事权转移支付收入</t>
  </si>
  <si>
    <t xml:space="preserve">      节能环保共同财政事权转移支付收入</t>
  </si>
  <si>
    <t xml:space="preserve">      城乡社区共同财政事权转移支付收入</t>
  </si>
  <si>
    <t xml:space="preserve">      农林水共同财政事权转移支付收入</t>
  </si>
  <si>
    <t xml:space="preserve">      交通运输共同财政事权转移支付收入</t>
  </si>
  <si>
    <t xml:space="preserve">      资源勘探信息等共同财政事权转移支付收入</t>
  </si>
  <si>
    <t xml:space="preserve">      商业服务业等共同财政事权转移支付收入</t>
  </si>
  <si>
    <t xml:space="preserve">      金融共同财政事权转移支付收入</t>
  </si>
  <si>
    <t xml:space="preserve">      自然资源海洋气象等共同财政事权转移支付收入</t>
  </si>
  <si>
    <t xml:space="preserve">      住房保障共同财政事权转移支付收入</t>
  </si>
  <si>
    <t xml:space="preserve">      粮油物资储备共同财政事权转移支付收入</t>
  </si>
  <si>
    <t xml:space="preserve">      灾害防治及应急管理共同财政事权转移支付收入</t>
  </si>
  <si>
    <t xml:space="preserve">      其他共同财政事权转移支付收入</t>
  </si>
  <si>
    <t xml:space="preserve">      其他一般性转移支付收入</t>
  </si>
  <si>
    <t xml:space="preserve">   3. 专项转移支付收入</t>
  </si>
  <si>
    <t xml:space="preserve">     一般公共服务类</t>
  </si>
  <si>
    <t xml:space="preserve">      纪检检察机关办案专项</t>
  </si>
  <si>
    <t xml:space="preserve">     教育类</t>
  </si>
  <si>
    <t xml:space="preserve">   义务教育发展专项</t>
  </si>
  <si>
    <t xml:space="preserve">   非义务基础教育发展专项</t>
  </si>
  <si>
    <t xml:space="preserve">      文化旅游体育与传媒</t>
  </si>
  <si>
    <t xml:space="preserve">      公共文化服务体系建设专项</t>
  </si>
  <si>
    <t xml:space="preserve">     社会保障和就业类</t>
  </si>
  <si>
    <t xml:space="preserve">      就业专项</t>
  </si>
  <si>
    <t xml:space="preserve">      优抚补助专项</t>
  </si>
  <si>
    <t xml:space="preserve">      民政事务管理专项</t>
  </si>
  <si>
    <t xml:space="preserve">      社会保障事业发展专项</t>
  </si>
  <si>
    <t xml:space="preserve">     卫生健康类</t>
  </si>
  <si>
    <t xml:space="preserve">      公共卫生服务补助专项</t>
  </si>
  <si>
    <t xml:space="preserve">      计划生育服务补助专项</t>
  </si>
  <si>
    <t xml:space="preserve">      基层医疗卫生服务补助资金</t>
  </si>
  <si>
    <t xml:space="preserve">      医疗服务能力提升专项</t>
  </si>
  <si>
    <t xml:space="preserve">     城乡社区环境卫生类</t>
  </si>
  <si>
    <t xml:space="preserve">      其他城乡社区事务专项</t>
  </si>
  <si>
    <t xml:space="preserve">     农林水类</t>
  </si>
  <si>
    <t xml:space="preserve">      病虫害控制等专项</t>
  </si>
  <si>
    <t xml:space="preserve">      农业生产支持补贴专项</t>
  </si>
  <si>
    <t xml:space="preserve">      水利发展专项</t>
  </si>
  <si>
    <t xml:space="preserve">      农村综合改革专项</t>
  </si>
  <si>
    <t xml:space="preserve">      商业服务业</t>
  </si>
  <si>
    <t>表八</t>
  </si>
  <si>
    <t>2020年政府一般债务余额及限额情况表</t>
  </si>
  <si>
    <t>项   目</t>
  </si>
  <si>
    <t>金    额</t>
  </si>
  <si>
    <t>一、2020年末政府一般债务余额</t>
  </si>
  <si>
    <t>二、2020年末政府一般债务余额限额</t>
  </si>
  <si>
    <t>表九</t>
  </si>
  <si>
    <t>2021年区级政府性基金预算收入表</t>
  </si>
  <si>
    <t>一、区本级收入</t>
  </si>
  <si>
    <t>小型水库移民扶助基金收入</t>
  </si>
  <si>
    <t>国有土地使用权出让收入</t>
  </si>
  <si>
    <t>新增建设用地土地有偿使用费收入</t>
  </si>
  <si>
    <t>大中型水库库区基金收入</t>
  </si>
  <si>
    <t>南水北调工程基金收入</t>
  </si>
  <si>
    <t>车辆通行费</t>
  </si>
  <si>
    <t>新型墙体材料专项基金收入</t>
  </si>
  <si>
    <t>彩票公益金收入</t>
  </si>
  <si>
    <t>彩票发行机构和彩票销售机构的业务费用</t>
  </si>
  <si>
    <t>国家电影事业发展专项基金</t>
  </si>
  <si>
    <t>其他政府性基金收入</t>
  </si>
  <si>
    <t>三、上年结转收入</t>
  </si>
  <si>
    <t>四、专项债务收入</t>
  </si>
  <si>
    <t>五、调入资金</t>
  </si>
  <si>
    <t>合     计</t>
  </si>
  <si>
    <t>表十</t>
  </si>
  <si>
    <t>2021年区级政府性基金预算支出表</t>
  </si>
  <si>
    <t>一、区本级支出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</si>
  <si>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国家电影事业发展专项资金安排的支出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</si>
  <si>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大中型水库移民后期扶持基金支出</t>
    </r>
  </si>
  <si>
    <t xml:space="preserve">  小型水库移民扶助基金安排的支出</t>
  </si>
  <si>
    <t xml:space="preserve">  国有土地使用权出让收入安排的支出</t>
  </si>
  <si>
    <t xml:space="preserve">  新增建设用地土地有偿使用费安排的支出</t>
  </si>
  <si>
    <t xml:space="preserve">  车辆通行费安排的支出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</si>
  <si>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民航发展基金支出</t>
    </r>
  </si>
  <si>
    <t xml:space="preserve">  新型墙体材料专项基金安排的支出</t>
  </si>
  <si>
    <t xml:space="preserve">  其他政府性基金安排的支出</t>
  </si>
  <si>
    <t xml:space="preserve">  彩票公益金安排的支出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</si>
  <si>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彩票发行销售机构业务费安排的支出</t>
    </r>
  </si>
  <si>
    <t>债务付息支出</t>
  </si>
  <si>
    <t>抗疫特别国债安排的支出</t>
  </si>
  <si>
    <t xml:space="preserve">  基础设施建设</t>
  </si>
  <si>
    <t>二、专项债务付息支出</t>
  </si>
  <si>
    <t>三、调出资金</t>
  </si>
  <si>
    <t>四、结转下年支出</t>
  </si>
  <si>
    <t>合      计</t>
  </si>
  <si>
    <t>表十一</t>
  </si>
  <si>
    <t>2021年区级政府性基金支出预算明细表</t>
  </si>
  <si>
    <t>当年收入安排数</t>
  </si>
  <si>
    <t>上级补助收入安排数</t>
  </si>
  <si>
    <t>上年结转安排数</t>
  </si>
  <si>
    <t>调入资金安排数</t>
  </si>
  <si>
    <t>一、文化体育与传媒支出</t>
  </si>
  <si>
    <t>其他国家电影事业发展专项资金安排的支出</t>
  </si>
  <si>
    <t>二、社会保障和就业支出</t>
  </si>
  <si>
    <t xml:space="preserve">  大中型水库移民后期扶持基金支出</t>
  </si>
  <si>
    <t xml:space="preserve"> 移民补助</t>
  </si>
  <si>
    <t>三、城乡社区支出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</si>
  <si>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土地开发支出</t>
    </r>
  </si>
  <si>
    <t xml:space="preserve"> 城市建设支出</t>
  </si>
  <si>
    <t xml:space="preserve"> 其他国有土地使用权出让收入安排的支出</t>
  </si>
  <si>
    <t>四、交通运输支出</t>
  </si>
  <si>
    <t xml:space="preserve">  港口建设费安排的支出</t>
  </si>
  <si>
    <t xml:space="preserve">  民航发展基金支出</t>
  </si>
  <si>
    <t>五、资源勘探信息等支出</t>
  </si>
  <si>
    <t>技术研发和推广</t>
  </si>
  <si>
    <t>示范项目补贴</t>
  </si>
  <si>
    <t>其他新型墙体材料专项基金支出</t>
  </si>
  <si>
    <t>六、其他支出</t>
  </si>
  <si>
    <t>用于社会福利的彩票公益金支出</t>
  </si>
  <si>
    <t>用于体育事业的彩票公益金支出</t>
  </si>
  <si>
    <t>用于教育事业的彩票公益金支出</t>
  </si>
  <si>
    <t>用于红十字事业的彩票公益金支出</t>
  </si>
  <si>
    <t>用于残疾人事业的彩票公益金支出</t>
  </si>
  <si>
    <t>用于城乡医疗救助的彩票公益金支出</t>
  </si>
  <si>
    <t>用于文化事业的彩票公益金支出</t>
  </si>
  <si>
    <t>用于其他社会公益事业的彩票公益金支出</t>
  </si>
  <si>
    <t xml:space="preserve">  彩票发行销售机构业务费安排的支出</t>
  </si>
  <si>
    <t>七、债务付息支出</t>
  </si>
  <si>
    <t>八、抗疫特别国债安排的支出</t>
  </si>
  <si>
    <t>表十二</t>
  </si>
  <si>
    <t>2021年政府性基金上级转移支付预算表</t>
  </si>
  <si>
    <t>补助市县合计</t>
  </si>
  <si>
    <t>国家电影事业发展专项资金安排的支出</t>
  </si>
  <si>
    <t>大中型水库移民后期扶持基金安排的支出</t>
  </si>
  <si>
    <t>大中型水库库区基金安排的支出</t>
  </si>
  <si>
    <t>国有土地使用权出让收入安排的支出</t>
  </si>
  <si>
    <t>港口建设费安排的支出</t>
  </si>
  <si>
    <t>民航发展基金支出</t>
  </si>
  <si>
    <t>车辆通行费安排的支出</t>
  </si>
  <si>
    <t>新型墙体材料专项基金安排的支出</t>
  </si>
  <si>
    <t>彩票公益金安排的支出</t>
  </si>
  <si>
    <t>彩票发行销售机构业务费安排的支出</t>
  </si>
  <si>
    <t>表十三</t>
  </si>
  <si>
    <t>2020年政府专项债务余额及限额情况表</t>
  </si>
  <si>
    <t>一、2020年末政府专项债务余额</t>
  </si>
  <si>
    <t>二、2021年末政府专项债务余额限额</t>
  </si>
  <si>
    <t>表十四</t>
  </si>
  <si>
    <t>2021年国有资本经营收支预算表</t>
  </si>
  <si>
    <t>项  目</t>
  </si>
  <si>
    <t>收入预算数</t>
  </si>
  <si>
    <t>支出预算数</t>
  </si>
  <si>
    <t>利润收入</t>
  </si>
  <si>
    <t>解决历史遗留问题及改革成本支出</t>
  </si>
  <si>
    <t>石油石化企业利润收入</t>
  </si>
  <si>
    <t>“三供一业”移交补助支出</t>
  </si>
  <si>
    <t>钢铁企业利润收入</t>
  </si>
  <si>
    <t>国有企业办职教幼教补助支出</t>
  </si>
  <si>
    <t>运输企业利润收入</t>
  </si>
  <si>
    <t>国有企业办公共服务机构移交补助支出</t>
  </si>
  <si>
    <t>投资服务企业利润收入</t>
  </si>
  <si>
    <t>国有企业退休人员社会化管理补助支出</t>
  </si>
  <si>
    <t>贸易企业利润收入</t>
  </si>
  <si>
    <t>国有企业改革成本支出</t>
  </si>
  <si>
    <t>建筑施工企业利润收入</t>
  </si>
  <si>
    <t>国有企业资本金注入</t>
  </si>
  <si>
    <t>房地产企业利润收入</t>
  </si>
  <si>
    <t>国有经济结构调整支出</t>
  </si>
  <si>
    <t>对外合作企业利润收入</t>
  </si>
  <si>
    <t>公益性设施投资支出</t>
  </si>
  <si>
    <t>医药企业利润收入</t>
  </si>
  <si>
    <t>前瞻性战略性产业发展支出</t>
  </si>
  <si>
    <t>农林牧渔企业利润收入</t>
  </si>
  <si>
    <t>生态环境保护支出</t>
  </si>
  <si>
    <t>地质勘查企业利润收入</t>
  </si>
  <si>
    <t>支持科技进步支出</t>
  </si>
  <si>
    <t>教育文化广播企业利润收入</t>
  </si>
  <si>
    <t>保障国家经济安全支出</t>
  </si>
  <si>
    <t>科学研究企业利润收入</t>
  </si>
  <si>
    <t>对外投资合作支出</t>
  </si>
  <si>
    <t>机关社团所属企业利润收入</t>
  </si>
  <si>
    <t>其他国有资本经营预算支出</t>
  </si>
  <si>
    <t>其他国有资本经营预算企业利润收入</t>
  </si>
  <si>
    <t>股利、股息收入</t>
  </si>
  <si>
    <t>国有控股公司股利、股息收入</t>
  </si>
  <si>
    <t>国有参股公司股利、股息收入</t>
  </si>
  <si>
    <t>产权转让收入</t>
  </si>
  <si>
    <t>其他国有资本经营预算企业产权转让收入</t>
  </si>
  <si>
    <t>本年收入合计</t>
  </si>
  <si>
    <t>本年支出合计</t>
  </si>
  <si>
    <t>上年超收收入</t>
  </si>
  <si>
    <t>调出资金</t>
  </si>
  <si>
    <t>上级转移支付收入</t>
  </si>
  <si>
    <t>上级转移支付支出</t>
  </si>
  <si>
    <t>备注：此表区级无数。</t>
  </si>
  <si>
    <t>表十五</t>
  </si>
  <si>
    <t>2021年区级社会保险基金收支预算表</t>
  </si>
  <si>
    <t>城乡居民基本养老保险基金收入</t>
  </si>
  <si>
    <t>城乡居民基本养老保险基金支出</t>
  </si>
  <si>
    <t>个人缴费收入</t>
  </si>
  <si>
    <t>基础养老金支出</t>
  </si>
  <si>
    <t>财政补贴收入</t>
  </si>
  <si>
    <t>个人账户养老金支出</t>
  </si>
  <si>
    <t>利息收入</t>
  </si>
  <si>
    <t>丧葬抚恤补助支出</t>
  </si>
  <si>
    <t>转移收入</t>
  </si>
  <si>
    <t>转移支出</t>
  </si>
  <si>
    <t>委托投资收益</t>
  </si>
  <si>
    <t>其他收入</t>
  </si>
  <si>
    <t>城乡居民基本医疗保险基金收入</t>
  </si>
  <si>
    <t>城乡居民基本医疗保险基金支出</t>
  </si>
  <si>
    <t>缴费收入</t>
  </si>
  <si>
    <t>基本医疗保险待遇支出</t>
  </si>
  <si>
    <t>财政补助收入</t>
  </si>
  <si>
    <t>大病保险支出</t>
  </si>
  <si>
    <t>上年滚存结余</t>
  </si>
  <si>
    <t>年末滚存结余</t>
  </si>
  <si>
    <t>表十六</t>
  </si>
  <si>
    <t>2021年区级国有资本经营预算支出表</t>
  </si>
  <si>
    <t>表十七</t>
  </si>
  <si>
    <t>2021年国有资本经营预算转移支付表</t>
  </si>
</sst>
</file>

<file path=xl/styles.xml><?xml version="1.0" encoding="utf-8"?>
<styleSheet xmlns="http://schemas.openxmlformats.org/spreadsheetml/2006/main">
  <numFmts count="2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\$#,##0.00;\(\$#,##0.00\)"/>
    <numFmt numFmtId="178" formatCode="_-&quot;$&quot;* #,##0_-;\-&quot;$&quot;* #,##0_-;_-&quot;$&quot;* &quot;-&quot;_-;_-@_-"/>
    <numFmt numFmtId="179" formatCode="0.0_ "/>
    <numFmt numFmtId="180" formatCode="0;_琀"/>
    <numFmt numFmtId="181" formatCode="_(&quot;$&quot;* #,##0.00_);_(&quot;$&quot;* \(#,##0.00\);_(&quot;$&quot;* &quot;-&quot;??_);_(@_)"/>
    <numFmt numFmtId="182" formatCode="yyyy&quot;年&quot;m&quot;月&quot;d&quot;日&quot;;@"/>
    <numFmt numFmtId="183" formatCode="0.00_);[Red]\(0.00\)"/>
    <numFmt numFmtId="184" formatCode="0.0"/>
    <numFmt numFmtId="185" formatCode="#,##0;\-#,##0;&quot;-&quot;"/>
    <numFmt numFmtId="186" formatCode="#,##0_ "/>
    <numFmt numFmtId="187" formatCode="\$#,##0;\(\$#,##0\)"/>
    <numFmt numFmtId="188" formatCode="#,##0;\(#,##0\)"/>
    <numFmt numFmtId="189" formatCode="_-* #,##0_$_-;\-* #,##0_$_-;_-* &quot;-&quot;_$_-;_-@_-"/>
    <numFmt numFmtId="190" formatCode="_-* #,##0&quot;$&quot;_-;\-* #,##0&quot;$&quot;_-;_-* &quot;-&quot;&quot;$&quot;_-;_-@_-"/>
    <numFmt numFmtId="191" formatCode="_-* #,##0.00_$_-;\-* #,##0.00_$_-;_-* &quot;-&quot;??_$_-;_-@_-"/>
    <numFmt numFmtId="192" formatCode="_-* #,##0.00&quot;$&quot;_-;\-* #,##0.00&quot;$&quot;_-;_-* &quot;-&quot;??&quot;$&quot;_-;_-@_-"/>
    <numFmt numFmtId="193" formatCode="#,##0_);[Red]\(#,##0\)"/>
    <numFmt numFmtId="194" formatCode="_ * #,##0_ ;_ * \-#,##0_ ;_ * &quot;-&quot;??_ ;_ @_ "/>
    <numFmt numFmtId="195" formatCode="0_ "/>
    <numFmt numFmtId="196" formatCode="0.0_);[Red]\(0.0\)"/>
    <numFmt numFmtId="197" formatCode="0_);[Red]\(0\)"/>
  </numFmts>
  <fonts count="72">
    <font>
      <sz val="12"/>
      <name val="宋体"/>
      <charset val="134"/>
    </font>
    <font>
      <b/>
      <sz val="12"/>
      <name val="宋体"/>
      <charset val="134"/>
    </font>
    <font>
      <sz val="20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20"/>
      <name val="黑体"/>
      <charset val="134"/>
    </font>
    <font>
      <sz val="11"/>
      <name val="宋体"/>
      <charset val="134"/>
    </font>
    <font>
      <sz val="14"/>
      <name val="宋体"/>
      <charset val="134"/>
    </font>
    <font>
      <sz val="18"/>
      <name val="宋体"/>
      <charset val="134"/>
    </font>
    <font>
      <sz val="14"/>
      <name val="方正小标宋简体"/>
      <charset val="134"/>
    </font>
    <font>
      <b/>
      <sz val="11"/>
      <color rgb="FF000000"/>
      <name val="宋体"/>
      <charset val="134"/>
    </font>
    <font>
      <b/>
      <sz val="12"/>
      <color rgb="FFFF0000"/>
      <name val="宋体"/>
      <charset val="134"/>
    </font>
    <font>
      <sz val="12"/>
      <color rgb="FFFF0000"/>
      <name val="宋体"/>
      <charset val="134"/>
    </font>
    <font>
      <b/>
      <sz val="18"/>
      <name val="宋体"/>
      <charset val="134"/>
    </font>
    <font>
      <sz val="22"/>
      <color rgb="FF000000"/>
      <name val="黑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b/>
      <sz val="20"/>
      <name val="宋体"/>
      <charset val="134"/>
    </font>
    <font>
      <b/>
      <sz val="24"/>
      <name val="宋体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indexed="17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color indexed="9"/>
      <name val="宋体"/>
      <charset val="134"/>
    </font>
    <font>
      <sz val="11"/>
      <color rgb="FF9C6500"/>
      <name val="宋体"/>
      <charset val="0"/>
      <scheme val="minor"/>
    </font>
    <font>
      <sz val="12"/>
      <name val="Times New Roman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indexed="16"/>
      <name val="宋体"/>
      <charset val="134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sz val="12"/>
      <name val="官帕眉"/>
      <charset val="134"/>
    </font>
    <font>
      <b/>
      <sz val="10"/>
      <name val="Arial"/>
      <charset val="134"/>
    </font>
    <font>
      <sz val="11"/>
      <name val="ＭＳ Ｐゴシック"/>
      <charset val="134"/>
    </font>
    <font>
      <sz val="12"/>
      <name val="Courier"/>
      <charset val="134"/>
    </font>
    <font>
      <sz val="12"/>
      <name val="바탕체"/>
      <charset val="134"/>
    </font>
    <font>
      <sz val="12"/>
      <color indexed="17"/>
      <name val="宋体"/>
      <charset val="134"/>
    </font>
    <font>
      <sz val="10"/>
      <name val="Times New Roman"/>
      <charset val="134"/>
    </font>
    <font>
      <sz val="10"/>
      <color indexed="8"/>
      <name val="Arial"/>
      <charset val="134"/>
    </font>
    <font>
      <sz val="12"/>
      <name val="Arial"/>
      <charset val="134"/>
    </font>
    <font>
      <sz val="8"/>
      <name val="Arial"/>
      <charset val="134"/>
    </font>
    <font>
      <b/>
      <sz val="18"/>
      <name val="Arial"/>
      <charset val="134"/>
    </font>
    <font>
      <u/>
      <sz val="12"/>
      <color indexed="36"/>
      <name val="宋体"/>
      <charset val="134"/>
    </font>
    <font>
      <b/>
      <sz val="12"/>
      <name val="Arial"/>
      <charset val="134"/>
    </font>
    <font>
      <sz val="7"/>
      <name val="Small Fonts"/>
      <charset val="134"/>
    </font>
    <font>
      <sz val="12"/>
      <name val="Helv"/>
      <charset val="134"/>
    </font>
    <font>
      <b/>
      <i/>
      <sz val="16"/>
      <name val="Helv"/>
      <charset val="134"/>
    </font>
    <font>
      <sz val="8"/>
      <name val="Times New Roman"/>
      <charset val="134"/>
    </font>
    <font>
      <sz val="9"/>
      <name val="宋体"/>
      <charset val="134"/>
    </font>
    <font>
      <u/>
      <sz val="12"/>
      <color indexed="12"/>
      <name val="宋体"/>
      <charset val="134"/>
    </font>
    <font>
      <sz val="11"/>
      <color indexed="20"/>
      <name val="宋体"/>
      <charset val="134"/>
    </font>
    <font>
      <sz val="11"/>
      <color indexed="20"/>
      <name val="微软雅黑"/>
      <charset val="134"/>
    </font>
    <font>
      <sz val="10"/>
      <name val="宋体"/>
      <charset val="134"/>
    </font>
    <font>
      <sz val="11"/>
      <color indexed="17"/>
      <name val="微软雅黑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42"/>
        <bgColor indexed="42"/>
      </patternFill>
    </fill>
    <fill>
      <patternFill patternType="lightUp">
        <fgColor indexed="9"/>
        <bgColor indexed="29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4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12">
    <xf numFmtId="0" fontId="0" fillId="0" borderId="0"/>
    <xf numFmtId="42" fontId="5" fillId="0" borderId="0" applyFont="0" applyFill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33" fillId="23" borderId="20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/>
    <xf numFmtId="0" fontId="26" fillId="9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8" fillId="30" borderId="0" applyNumberFormat="0" applyBorder="0" applyAlignment="0" applyProtection="0"/>
    <xf numFmtId="0" fontId="29" fillId="3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" fillId="7" borderId="16" applyNumberFormat="0" applyFont="0" applyAlignment="0" applyProtection="0">
      <alignment vertical="center"/>
    </xf>
    <xf numFmtId="0" fontId="32" fillId="0" borderId="0">
      <alignment vertical="center"/>
    </xf>
    <xf numFmtId="0" fontId="29" fillId="3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45" fillId="38" borderId="0" applyNumberFormat="0" applyBorder="0" applyAlignment="0" applyProtection="0"/>
    <xf numFmtId="0" fontId="46" fillId="41" borderId="23" applyNumberFormat="0" applyAlignment="0" applyProtection="0">
      <alignment vertical="center"/>
    </xf>
    <xf numFmtId="0" fontId="48" fillId="41" borderId="20" applyNumberFormat="0" applyAlignment="0" applyProtection="0">
      <alignment vertical="center"/>
    </xf>
    <xf numFmtId="0" fontId="27" fillId="14" borderId="17" applyNumberFormat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178" fontId="47" fillId="0" borderId="0" applyFont="0" applyFill="0" applyBorder="0" applyAlignment="0" applyProtection="0"/>
    <xf numFmtId="0" fontId="26" fillId="28" borderId="0" applyNumberFormat="0" applyBorder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4" fillId="11" borderId="0" applyNumberFormat="0" applyBorder="0" applyAlignment="0" applyProtection="0"/>
    <xf numFmtId="0" fontId="35" fillId="29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0" fillId="0" borderId="0" applyFont="0" applyFill="0" applyBorder="0" applyAlignment="0" applyProtection="0"/>
    <xf numFmtId="0" fontId="4" fillId="15" borderId="0" applyNumberFormat="0" applyBorder="0" applyAlignment="0" applyProtection="0"/>
    <xf numFmtId="0" fontId="26" fillId="42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29" fillId="20" borderId="0" applyNumberFormat="0" applyBorder="0" applyAlignment="0" applyProtection="0">
      <alignment vertical="center"/>
    </xf>
    <xf numFmtId="180" fontId="50" fillId="0" borderId="0" applyFont="0" applyFill="0" applyBorder="0" applyAlignment="0" applyProtection="0"/>
    <xf numFmtId="0" fontId="26" fillId="26" borderId="0" applyNumberFormat="0" applyBorder="0" applyAlignment="0" applyProtection="0">
      <alignment vertical="center"/>
    </xf>
    <xf numFmtId="0" fontId="4" fillId="45" borderId="0" applyNumberFormat="0" applyBorder="0" applyAlignment="0" applyProtection="0"/>
    <xf numFmtId="0" fontId="26" fillId="3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5" fillId="38" borderId="0" applyNumberFormat="0" applyBorder="0" applyAlignment="0" applyProtection="0"/>
    <xf numFmtId="0" fontId="47" fillId="0" borderId="0"/>
    <xf numFmtId="0" fontId="38" fillId="47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38" fillId="48" borderId="0" applyNumberFormat="0" applyBorder="0" applyAlignment="0" applyProtection="0"/>
    <xf numFmtId="0" fontId="38" fillId="49" borderId="0" applyNumberFormat="0" applyBorder="0" applyAlignment="0" applyProtection="0"/>
    <xf numFmtId="0" fontId="4" fillId="11" borderId="0" applyNumberFormat="0" applyBorder="0" applyAlignment="0" applyProtection="0"/>
    <xf numFmtId="0" fontId="38" fillId="18" borderId="0" applyNumberFormat="0" applyBorder="0" applyAlignment="0" applyProtection="0"/>
    <xf numFmtId="0" fontId="38" fillId="30" borderId="0" applyNumberFormat="0" applyBorder="0" applyAlignment="0" applyProtection="0"/>
    <xf numFmtId="0" fontId="32" fillId="0" borderId="0">
      <alignment vertical="center"/>
    </xf>
    <xf numFmtId="0" fontId="38" fillId="47" borderId="0" applyNumberFormat="0" applyBorder="0" applyAlignment="0" applyProtection="0"/>
    <xf numFmtId="0" fontId="4" fillId="18" borderId="0" applyNumberFormat="0" applyBorder="0" applyAlignment="0" applyProtection="0"/>
    <xf numFmtId="0" fontId="54" fillId="45" borderId="0" applyNumberFormat="0" applyBorder="0" applyAlignment="0" applyProtection="0"/>
    <xf numFmtId="0" fontId="38" fillId="18" borderId="0" applyNumberFormat="0" applyBorder="0" applyAlignment="0" applyProtection="0"/>
    <xf numFmtId="0" fontId="38" fillId="50" borderId="0" applyNumberFormat="0" applyBorder="0" applyAlignment="0" applyProtection="0"/>
    <xf numFmtId="0" fontId="4" fillId="51" borderId="0" applyNumberFormat="0" applyBorder="0" applyAlignment="0" applyProtection="0"/>
    <xf numFmtId="0" fontId="4" fillId="15" borderId="0" applyNumberFormat="0" applyBorder="0" applyAlignment="0" applyProtection="0"/>
    <xf numFmtId="41" fontId="55" fillId="0" borderId="0" applyFont="0" applyFill="0" applyBorder="0" applyAlignment="0" applyProtection="0"/>
    <xf numFmtId="0" fontId="38" fillId="48" borderId="0" applyNumberFormat="0" applyBorder="0" applyAlignment="0" applyProtection="0"/>
    <xf numFmtId="0" fontId="0" fillId="0" borderId="0"/>
    <xf numFmtId="0" fontId="38" fillId="52" borderId="0" applyNumberFormat="0" applyBorder="0" applyAlignment="0" applyProtection="0"/>
    <xf numFmtId="0" fontId="4" fillId="11" borderId="0" applyNumberFormat="0" applyBorder="0" applyAlignment="0" applyProtection="0"/>
    <xf numFmtId="0" fontId="4" fillId="53" borderId="0" applyNumberFormat="0" applyBorder="0" applyAlignment="0" applyProtection="0"/>
    <xf numFmtId="0" fontId="45" fillId="38" borderId="0" applyNumberFormat="0" applyBorder="0" applyAlignment="0" applyProtection="0"/>
    <xf numFmtId="0" fontId="38" fillId="53" borderId="0" applyNumberFormat="0" applyBorder="0" applyAlignment="0" applyProtection="0"/>
    <xf numFmtId="185" fontId="56" fillId="0" borderId="0" applyFill="0" applyBorder="0" applyAlignment="0"/>
    <xf numFmtId="41" fontId="47" fillId="0" borderId="0" applyFont="0" applyFill="0" applyBorder="0" applyAlignment="0" applyProtection="0"/>
    <xf numFmtId="188" fontId="55" fillId="0" borderId="0"/>
    <xf numFmtId="0" fontId="54" fillId="45" borderId="0" applyNumberFormat="0" applyBorder="0" applyAlignment="0" applyProtection="0"/>
    <xf numFmtId="0" fontId="51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0" fillId="0" borderId="0">
      <alignment vertical="center"/>
    </xf>
    <xf numFmtId="0" fontId="34" fillId="24" borderId="0" applyNumberFormat="0" applyBorder="0" applyAlignment="0" applyProtection="0">
      <alignment vertical="center"/>
    </xf>
    <xf numFmtId="0" fontId="3" fillId="55" borderId="0" applyNumberFormat="0" applyBorder="0" applyAlignment="0" applyProtection="0"/>
    <xf numFmtId="181" fontId="47" fillId="0" borderId="0" applyFont="0" applyFill="0" applyBorder="0" applyAlignment="0" applyProtection="0"/>
    <xf numFmtId="177" fontId="55" fillId="0" borderId="0"/>
    <xf numFmtId="0" fontId="0" fillId="0" borderId="0">
      <alignment vertical="center"/>
    </xf>
    <xf numFmtId="0" fontId="57" fillId="0" borderId="0" applyProtection="0"/>
    <xf numFmtId="182" fontId="50" fillId="0" borderId="0" applyFont="0" applyFill="0" applyBorder="0" applyAlignment="0" applyProtection="0"/>
    <xf numFmtId="187" fontId="55" fillId="0" borderId="0"/>
    <xf numFmtId="2" fontId="57" fillId="0" borderId="0" applyProtection="0"/>
    <xf numFmtId="38" fontId="58" fillId="54" borderId="0" applyNumberFormat="0" applyBorder="0" applyAlignment="0" applyProtection="0"/>
    <xf numFmtId="0" fontId="61" fillId="0" borderId="24" applyNumberFormat="0" applyAlignment="0" applyProtection="0">
      <alignment horizontal="left" vertical="center"/>
    </xf>
    <xf numFmtId="0" fontId="61" fillId="0" borderId="15">
      <alignment horizontal="left" vertical="center"/>
    </xf>
    <xf numFmtId="0" fontId="59" fillId="0" borderId="0" applyProtection="0"/>
    <xf numFmtId="0" fontId="61" fillId="0" borderId="0" applyProtection="0"/>
    <xf numFmtId="10" fontId="58" fillId="2" borderId="2" applyNumberFormat="0" applyBorder="0" applyAlignment="0" applyProtection="0"/>
    <xf numFmtId="0" fontId="54" fillId="45" borderId="0" applyNumberFormat="0" applyBorder="0" applyAlignment="0" applyProtection="0"/>
    <xf numFmtId="37" fontId="62" fillId="0" borderId="0"/>
    <xf numFmtId="0" fontId="63" fillId="0" borderId="0"/>
    <xf numFmtId="0" fontId="64" fillId="0" borderId="0"/>
    <xf numFmtId="0" fontId="65" fillId="0" borderId="0"/>
    <xf numFmtId="10" fontId="47" fillId="0" borderId="0" applyFont="0" applyFill="0" applyBorder="0" applyAlignment="0" applyProtection="0"/>
    <xf numFmtId="1" fontId="47" fillId="0" borderId="0"/>
    <xf numFmtId="0" fontId="57" fillId="0" borderId="25" applyProtection="0"/>
    <xf numFmtId="9" fontId="50" fillId="0" borderId="0" applyFont="0" applyFill="0" applyBorder="0" applyAlignment="0" applyProtection="0"/>
    <xf numFmtId="0" fontId="7" fillId="0" borderId="2">
      <alignment horizontal="distributed" vertical="center" wrapText="1"/>
    </xf>
    <xf numFmtId="0" fontId="68" fillId="56" borderId="0" applyNumberFormat="0" applyBorder="0" applyAlignment="0" applyProtection="0">
      <alignment vertical="center"/>
    </xf>
    <xf numFmtId="0" fontId="0" fillId="0" borderId="0"/>
    <xf numFmtId="0" fontId="45" fillId="38" borderId="0" applyNumberFormat="0" applyBorder="0" applyAlignment="0" applyProtection="0"/>
    <xf numFmtId="0" fontId="68" fillId="56" borderId="0" applyNumberFormat="0" applyBorder="0" applyAlignment="0" applyProtection="0">
      <alignment vertical="center"/>
    </xf>
    <xf numFmtId="0" fontId="68" fillId="56" borderId="0" applyNumberFormat="0" applyBorder="0" applyAlignment="0" applyProtection="0">
      <alignment vertical="center"/>
    </xf>
    <xf numFmtId="0" fontId="69" fillId="56" borderId="0" applyNumberFormat="0" applyBorder="0" applyAlignment="0" applyProtection="0">
      <alignment vertical="center"/>
    </xf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0" fillId="0" borderId="0"/>
    <xf numFmtId="0" fontId="45" fillId="38" borderId="0" applyNumberFormat="0" applyBorder="0" applyAlignment="0" applyProtection="0"/>
    <xf numFmtId="40" fontId="51" fillId="0" borderId="0" applyFont="0" applyFill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68" fillId="56" borderId="0" applyNumberFormat="0" applyBorder="0" applyAlignment="0" applyProtection="0">
      <alignment vertical="center"/>
    </xf>
    <xf numFmtId="0" fontId="68" fillId="56" borderId="0" applyNumberFormat="0" applyBorder="0" applyAlignment="0" applyProtection="0">
      <alignment vertical="center"/>
    </xf>
    <xf numFmtId="0" fontId="69" fillId="56" borderId="0" applyNumberFormat="0" applyBorder="0" applyAlignment="0" applyProtection="0">
      <alignment vertical="center"/>
    </xf>
    <xf numFmtId="0" fontId="45" fillId="38" borderId="0" applyNumberFormat="0" applyBorder="0" applyAlignment="0" applyProtection="0"/>
    <xf numFmtId="0" fontId="68" fillId="56" borderId="0" applyNumberFormat="0" applyBorder="0" applyAlignment="0" applyProtection="0">
      <alignment vertical="center"/>
    </xf>
    <xf numFmtId="190" fontId="40" fillId="0" borderId="0" applyFont="0" applyFill="0" applyBorder="0" applyAlignment="0" applyProtection="0"/>
    <xf numFmtId="0" fontId="68" fillId="56" borderId="0" applyNumberFormat="0" applyBorder="0" applyAlignment="0" applyProtection="0">
      <alignment vertical="center"/>
    </xf>
    <xf numFmtId="0" fontId="68" fillId="56" borderId="0" applyNumberFormat="0" applyBorder="0" applyAlignment="0" applyProtection="0">
      <alignment vertical="center"/>
    </xf>
    <xf numFmtId="0" fontId="45" fillId="38" borderId="0" applyNumberFormat="0" applyBorder="0" applyAlignment="0" applyProtection="0"/>
    <xf numFmtId="0" fontId="0" fillId="0" borderId="0">
      <alignment vertical="center"/>
    </xf>
    <xf numFmtId="0" fontId="68" fillId="56" borderId="0" applyNumberFormat="0" applyBorder="0" applyAlignment="0" applyProtection="0">
      <alignment vertical="center"/>
    </xf>
    <xf numFmtId="0" fontId="68" fillId="56" borderId="0" applyNumberFormat="0" applyBorder="0" applyAlignment="0" applyProtection="0">
      <alignment vertical="center"/>
    </xf>
    <xf numFmtId="0" fontId="45" fillId="38" borderId="0" applyNumberFormat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7" fillId="0" borderId="0"/>
    <xf numFmtId="184" fontId="7" fillId="0" borderId="2">
      <alignment vertical="center"/>
      <protection locked="0"/>
    </xf>
    <xf numFmtId="0" fontId="32" fillId="0" borderId="0">
      <alignment vertical="center"/>
    </xf>
    <xf numFmtId="0" fontId="7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6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6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0" fillId="0" borderId="0" applyNumberFormat="0" applyFill="0" applyBorder="0" applyAlignment="0" applyProtection="0"/>
    <xf numFmtId="9" fontId="49" fillId="0" borderId="0" applyFont="0" applyFill="0" applyBorder="0" applyAlignment="0" applyProtection="0"/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71" fillId="24" borderId="0" applyNumberFormat="0" applyBorder="0" applyAlignment="0" applyProtection="0">
      <alignment vertical="center"/>
    </xf>
    <xf numFmtId="0" fontId="54" fillId="45" borderId="0" applyNumberFormat="0" applyBorder="0" applyAlignment="0" applyProtection="0"/>
    <xf numFmtId="0" fontId="54" fillId="45" borderId="0" applyNumberFormat="0" applyBorder="0" applyAlignment="0" applyProtection="0"/>
    <xf numFmtId="0" fontId="54" fillId="45" borderId="0" applyNumberFormat="0" applyBorder="0" applyAlignment="0" applyProtection="0"/>
    <xf numFmtId="0" fontId="54" fillId="45" borderId="0" applyNumberFormat="0" applyBorder="0" applyAlignment="0" applyProtection="0"/>
    <xf numFmtId="0" fontId="54" fillId="45" borderId="0" applyNumberFormat="0" applyBorder="0" applyAlignment="0" applyProtection="0"/>
    <xf numFmtId="0" fontId="54" fillId="45" borderId="0" applyNumberFormat="0" applyBorder="0" applyAlignment="0" applyProtection="0"/>
    <xf numFmtId="0" fontId="54" fillId="45" borderId="0" applyNumberFormat="0" applyBorder="0" applyAlignment="0" applyProtection="0"/>
    <xf numFmtId="0" fontId="71" fillId="24" borderId="0" applyNumberFormat="0" applyBorder="0" applyAlignment="0" applyProtection="0">
      <alignment vertical="center"/>
    </xf>
    <xf numFmtId="0" fontId="54" fillId="45" borderId="0" applyNumberFormat="0" applyBorder="0" applyAlignment="0" applyProtection="0"/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54" fillId="45" borderId="0" applyNumberFormat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189" fontId="40" fillId="0" borderId="0" applyFont="0" applyFill="0" applyBorder="0" applyAlignment="0" applyProtection="0"/>
    <xf numFmtId="191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0" fontId="55" fillId="0" borderId="0"/>
    <xf numFmtId="43" fontId="55" fillId="0" borderId="0" applyFont="0" applyFill="0" applyBorder="0" applyAlignment="0" applyProtection="0"/>
    <xf numFmtId="0" fontId="4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49" fillId="0" borderId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1" fontId="7" fillId="0" borderId="2">
      <alignment vertical="center"/>
      <protection locked="0"/>
    </xf>
    <xf numFmtId="0" fontId="52" fillId="0" borderId="0"/>
    <xf numFmtId="0" fontId="51" fillId="0" borderId="0" applyFont="0" applyFill="0" applyBorder="0" applyAlignment="0" applyProtection="0"/>
    <xf numFmtId="0" fontId="47" fillId="0" borderId="0"/>
    <xf numFmtId="38" fontId="51" fillId="0" borderId="0" applyFont="0" applyFill="0" applyBorder="0" applyAlignment="0" applyProtection="0"/>
    <xf numFmtId="0" fontId="53" fillId="0" borderId="0"/>
    <xf numFmtId="0" fontId="0" fillId="0" borderId="0"/>
  </cellStyleXfs>
  <cellXfs count="285">
    <xf numFmtId="0" fontId="0" fillId="0" borderId="0" xfId="0"/>
    <xf numFmtId="0" fontId="0" fillId="0" borderId="0" xfId="120" applyFill="1"/>
    <xf numFmtId="0" fontId="1" fillId="0" borderId="0" xfId="120" applyFont="1" applyFill="1"/>
    <xf numFmtId="0" fontId="1" fillId="0" borderId="0" xfId="159" applyFont="1">
      <alignment vertical="center"/>
    </xf>
    <xf numFmtId="0" fontId="1" fillId="0" borderId="0" xfId="161" applyFont="1" applyFill="1" applyAlignment="1">
      <alignment vertical="center"/>
    </xf>
    <xf numFmtId="0" fontId="2" fillId="0" borderId="0" xfId="146" applyFont="1" applyFill="1" applyAlignment="1">
      <alignment horizontal="center" vertical="center" wrapText="1"/>
    </xf>
    <xf numFmtId="0" fontId="0" fillId="0" borderId="1" xfId="12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120" applyFont="1" applyFill="1" applyBorder="1" applyAlignment="1">
      <alignment horizontal="center" vertical="center" wrapText="1"/>
    </xf>
    <xf numFmtId="0" fontId="1" fillId="0" borderId="2" xfId="146" applyFont="1" applyFill="1" applyBorder="1" applyAlignment="1">
      <alignment horizontal="left" vertical="center"/>
    </xf>
    <xf numFmtId="186" fontId="3" fillId="0" borderId="2" xfId="200" applyNumberFormat="1" applyFont="1" applyFill="1" applyBorder="1" applyAlignment="1">
      <alignment horizontal="right" vertical="center" wrapText="1"/>
    </xf>
    <xf numFmtId="193" fontId="1" fillId="0" borderId="0" xfId="120" applyNumberFormat="1" applyFont="1" applyFill="1"/>
    <xf numFmtId="10" fontId="1" fillId="0" borderId="0" xfId="14" applyNumberFormat="1" applyFont="1" applyFill="1" applyAlignment="1"/>
    <xf numFmtId="0" fontId="0" fillId="0" borderId="2" xfId="146" applyFont="1" applyFill="1" applyBorder="1" applyAlignment="1">
      <alignment horizontal="left" vertical="center" indent="1"/>
    </xf>
    <xf numFmtId="186" fontId="0" fillId="2" borderId="2" xfId="200" applyNumberFormat="1" applyFont="1" applyFill="1" applyBorder="1" applyAlignment="1" applyProtection="1">
      <alignment horizontal="right" vertical="center" wrapText="1"/>
    </xf>
    <xf numFmtId="186" fontId="0" fillId="0" borderId="2" xfId="200" applyNumberFormat="1" applyFont="1" applyFill="1" applyBorder="1" applyAlignment="1" applyProtection="1">
      <alignment horizontal="right" vertical="center" wrapText="1"/>
    </xf>
    <xf numFmtId="186" fontId="4" fillId="0" borderId="2" xfId="200" applyNumberFormat="1" applyFont="1" applyFill="1" applyBorder="1" applyAlignment="1">
      <alignment horizontal="right" vertical="center" wrapText="1"/>
    </xf>
    <xf numFmtId="0" fontId="1" fillId="0" borderId="2" xfId="120" applyFont="1" applyFill="1" applyBorder="1"/>
    <xf numFmtId="0" fontId="1" fillId="0" borderId="2" xfId="146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186" fontId="0" fillId="0" borderId="2" xfId="200" applyNumberFormat="1" applyFont="1" applyFill="1" applyBorder="1" applyAlignment="1">
      <alignment horizontal="right" vertical="center" wrapText="1"/>
    </xf>
    <xf numFmtId="0" fontId="0" fillId="0" borderId="2" xfId="120" applyFont="1" applyFill="1" applyBorder="1"/>
    <xf numFmtId="0" fontId="0" fillId="0" borderId="2" xfId="120" applyFill="1" applyBorder="1"/>
    <xf numFmtId="0" fontId="1" fillId="0" borderId="2" xfId="159" applyFont="1" applyBorder="1" applyAlignment="1">
      <alignment horizontal="center" vertical="center"/>
    </xf>
    <xf numFmtId="186" fontId="1" fillId="0" borderId="2" xfId="200" applyNumberFormat="1" applyFont="1" applyFill="1" applyBorder="1" applyAlignment="1">
      <alignment horizontal="right" vertical="center" wrapText="1"/>
    </xf>
    <xf numFmtId="194" fontId="1" fillId="0" borderId="0" xfId="159" applyNumberFormat="1" applyFont="1">
      <alignment vertical="center"/>
    </xf>
    <xf numFmtId="10" fontId="1" fillId="0" borderId="0" xfId="117" applyNumberFormat="1" applyFont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0" xfId="211" applyFont="1" applyFill="1" applyAlignment="1">
      <alignment vertical="center"/>
    </xf>
    <xf numFmtId="0" fontId="0" fillId="0" borderId="0" xfId="211"/>
    <xf numFmtId="0" fontId="2" fillId="0" borderId="0" xfId="167" applyFont="1" applyFill="1" applyAlignment="1">
      <alignment horizontal="center" vertical="center"/>
    </xf>
    <xf numFmtId="195" fontId="2" fillId="0" borderId="0" xfId="167" applyNumberFormat="1" applyFont="1" applyFill="1" applyAlignment="1">
      <alignment horizontal="center" vertical="center"/>
    </xf>
    <xf numFmtId="0" fontId="0" fillId="0" borderId="0" xfId="167" applyFont="1" applyFill="1" applyAlignment="1">
      <alignment horizontal="center" vertical="center"/>
    </xf>
    <xf numFmtId="195" fontId="0" fillId="0" borderId="0" xfId="167" applyNumberFormat="1" applyFont="1" applyFill="1" applyAlignment="1">
      <alignment horizontal="center" vertical="center"/>
    </xf>
    <xf numFmtId="195" fontId="3" fillId="0" borderId="2" xfId="167" applyNumberFormat="1" applyFont="1" applyFill="1" applyBorder="1" applyAlignment="1">
      <alignment horizontal="center" vertical="center" wrapText="1"/>
    </xf>
    <xf numFmtId="195" fontId="1" fillId="0" borderId="2" xfId="167" applyNumberFormat="1" applyFont="1" applyFill="1" applyBorder="1" applyAlignment="1">
      <alignment horizontal="center" vertical="center"/>
    </xf>
    <xf numFmtId="195" fontId="3" fillId="0" borderId="2" xfId="167" applyNumberFormat="1" applyFont="1" applyFill="1" applyBorder="1" applyAlignment="1">
      <alignment horizontal="left" vertical="center" wrapText="1"/>
    </xf>
    <xf numFmtId="186" fontId="3" fillId="0" borderId="2" xfId="167" applyNumberFormat="1" applyFont="1" applyFill="1" applyBorder="1" applyAlignment="1">
      <alignment horizontal="right" vertical="center" wrapText="1"/>
    </xf>
    <xf numFmtId="195" fontId="4" fillId="0" borderId="2" xfId="167" applyNumberFormat="1" applyFont="1" applyFill="1" applyBorder="1" applyAlignment="1">
      <alignment horizontal="left" vertical="center" wrapText="1" indent="1"/>
    </xf>
    <xf numFmtId="186" fontId="4" fillId="0" borderId="2" xfId="167" applyNumberFormat="1" applyFont="1" applyFill="1" applyBorder="1" applyAlignment="1">
      <alignment horizontal="right" vertical="center" wrapText="1"/>
    </xf>
    <xf numFmtId="0" fontId="0" fillId="0" borderId="2" xfId="167" applyFont="1" applyFill="1" applyBorder="1" applyAlignment="1">
      <alignment horizontal="left" vertical="center" indent="1"/>
    </xf>
    <xf numFmtId="195" fontId="0" fillId="0" borderId="2" xfId="167" applyNumberFormat="1" applyFont="1" applyFill="1" applyBorder="1" applyAlignment="1">
      <alignment horizontal="center" vertical="center"/>
    </xf>
    <xf numFmtId="0" fontId="3" fillId="0" borderId="2" xfId="167" applyFont="1" applyFill="1" applyBorder="1" applyAlignment="1">
      <alignment horizontal="left" vertical="center"/>
    </xf>
    <xf numFmtId="0" fontId="3" fillId="0" borderId="2" xfId="167" applyFont="1" applyFill="1" applyBorder="1" applyAlignment="1">
      <alignment vertical="center"/>
    </xf>
    <xf numFmtId="0" fontId="3" fillId="0" borderId="2" xfId="167" applyNumberFormat="1" applyFont="1" applyFill="1" applyBorder="1" applyAlignment="1" applyProtection="1">
      <alignment horizontal="center" vertical="center"/>
    </xf>
    <xf numFmtId="0" fontId="4" fillId="0" borderId="2" xfId="166" applyFont="1" applyFill="1" applyBorder="1" applyAlignment="1">
      <alignment horizontal="left" vertical="center"/>
    </xf>
    <xf numFmtId="0" fontId="4" fillId="0" borderId="2" xfId="167" applyNumberFormat="1" applyFont="1" applyFill="1" applyBorder="1" applyAlignment="1" applyProtection="1">
      <alignment vertical="center"/>
    </xf>
    <xf numFmtId="0" fontId="4" fillId="0" borderId="2" xfId="167" applyFont="1" applyFill="1" applyBorder="1" applyAlignment="1">
      <alignment horizontal="left" vertical="center"/>
    </xf>
    <xf numFmtId="0" fontId="0" fillId="0" borderId="2" xfId="167" applyFont="1" applyFill="1" applyBorder="1" applyAlignment="1">
      <alignment vertical="center"/>
    </xf>
    <xf numFmtId="195" fontId="0" fillId="0" borderId="2" xfId="167" applyNumberFormat="1" applyFont="1" applyFill="1" applyBorder="1" applyAlignment="1">
      <alignment horizontal="right" vertical="center"/>
    </xf>
    <xf numFmtId="0" fontId="3" fillId="0" borderId="2" xfId="167" applyFont="1" applyFill="1" applyBorder="1" applyAlignment="1">
      <alignment horizontal="center" vertical="center"/>
    </xf>
    <xf numFmtId="0" fontId="2" fillId="0" borderId="0" xfId="146" applyFont="1" applyFill="1" applyBorder="1" applyAlignment="1">
      <alignment horizontal="center" vertical="center" wrapText="1"/>
    </xf>
    <xf numFmtId="0" fontId="0" fillId="0" borderId="0" xfId="120" applyFont="1" applyFill="1"/>
    <xf numFmtId="0" fontId="3" fillId="0" borderId="2" xfId="71" applyFont="1" applyFill="1" applyBorder="1">
      <alignment vertical="center"/>
    </xf>
    <xf numFmtId="193" fontId="1" fillId="0" borderId="2" xfId="163" applyNumberFormat="1" applyFont="1" applyFill="1" applyBorder="1" applyAlignment="1" applyProtection="1">
      <alignment horizontal="right" vertical="center" wrapText="1"/>
    </xf>
    <xf numFmtId="0" fontId="4" fillId="0" borderId="2" xfId="71" applyFont="1" applyFill="1" applyBorder="1" applyAlignment="1">
      <alignment horizontal="left" vertical="center" indent="1"/>
    </xf>
    <xf numFmtId="193" fontId="0" fillId="0" borderId="2" xfId="163" applyNumberFormat="1" applyFont="1" applyFill="1" applyBorder="1" applyAlignment="1" applyProtection="1">
      <alignment horizontal="right" vertical="center" wrapText="1"/>
    </xf>
    <xf numFmtId="0" fontId="4" fillId="0" borderId="2" xfId="71" applyFont="1" applyFill="1" applyBorder="1" applyAlignment="1">
      <alignment horizontal="left" vertical="center" wrapText="1" indent="1"/>
    </xf>
    <xf numFmtId="0" fontId="3" fillId="0" borderId="2" xfId="71" applyFont="1" applyFill="1" applyBorder="1" applyAlignment="1">
      <alignment horizontal="center" vertical="center"/>
    </xf>
    <xf numFmtId="0" fontId="0" fillId="0" borderId="2" xfId="159" applyFont="1" applyBorder="1">
      <alignment vertical="center"/>
    </xf>
    <xf numFmtId="193" fontId="0" fillId="2" borderId="2" xfId="200" applyNumberFormat="1" applyFont="1" applyFill="1" applyBorder="1" applyAlignment="1">
      <alignment horizontal="right" vertical="center" wrapText="1"/>
    </xf>
    <xf numFmtId="0" fontId="0" fillId="0" borderId="2" xfId="120" applyFont="1" applyFill="1" applyBorder="1" applyAlignment="1">
      <alignment horizontal="left" vertical="center" wrapText="1"/>
    </xf>
    <xf numFmtId="193" fontId="0" fillId="0" borderId="0" xfId="120" applyNumberFormat="1" applyFill="1"/>
    <xf numFmtId="0" fontId="0" fillId="0" borderId="0" xfId="148"/>
    <xf numFmtId="0" fontId="0" fillId="0" borderId="0" xfId="169" applyFill="1" applyAlignment="1">
      <alignment vertical="center" wrapText="1"/>
    </xf>
    <xf numFmtId="0" fontId="0" fillId="0" borderId="0" xfId="169" applyFont="1" applyFill="1">
      <alignment vertical="center"/>
    </xf>
    <xf numFmtId="0" fontId="0" fillId="0" borderId="0" xfId="169" applyFill="1">
      <alignment vertical="center"/>
    </xf>
    <xf numFmtId="196" fontId="0" fillId="0" borderId="0" xfId="169" applyNumberFormat="1" applyFill="1">
      <alignment vertical="center"/>
    </xf>
    <xf numFmtId="0" fontId="1" fillId="0" borderId="0" xfId="0" applyFont="1" applyAlignment="1">
      <alignment vertical="center"/>
    </xf>
    <xf numFmtId="196" fontId="0" fillId="0" borderId="0" xfId="169" applyNumberFormat="1" applyFont="1" applyFill="1">
      <alignment vertical="center"/>
    </xf>
    <xf numFmtId="0" fontId="2" fillId="0" borderId="0" xfId="148" applyFont="1" applyAlignment="1">
      <alignment horizontal="center" vertical="center"/>
    </xf>
    <xf numFmtId="0" fontId="6" fillId="0" borderId="0" xfId="169" applyFont="1" applyFill="1" applyAlignment="1">
      <alignment vertical="center"/>
    </xf>
    <xf numFmtId="196" fontId="7" fillId="0" borderId="0" xfId="169" applyNumberFormat="1" applyFont="1" applyFill="1" applyAlignment="1">
      <alignment horizontal="right" vertical="center"/>
    </xf>
    <xf numFmtId="0" fontId="1" fillId="0" borderId="3" xfId="169" applyFont="1" applyFill="1" applyBorder="1" applyAlignment="1">
      <alignment horizontal="center" vertical="center" wrapText="1"/>
    </xf>
    <xf numFmtId="196" fontId="1" fillId="0" borderId="3" xfId="169" applyNumberFormat="1" applyFont="1" applyFill="1" applyBorder="1" applyAlignment="1">
      <alignment horizontal="center" vertical="center" wrapText="1"/>
    </xf>
    <xf numFmtId="0" fontId="1" fillId="0" borderId="4" xfId="169" applyFont="1" applyFill="1" applyBorder="1" applyAlignment="1">
      <alignment horizontal="center" vertical="center" wrapText="1"/>
    </xf>
    <xf numFmtId="196" fontId="1" fillId="0" borderId="4" xfId="169" applyNumberFormat="1" applyFont="1" applyFill="1" applyBorder="1" applyAlignment="1">
      <alignment horizontal="center" vertical="center" wrapText="1"/>
    </xf>
    <xf numFmtId="0" fontId="0" fillId="0" borderId="2" xfId="169" applyFont="1" applyFill="1" applyBorder="1" applyAlignment="1">
      <alignment vertical="center" wrapText="1"/>
    </xf>
    <xf numFmtId="186" fontId="0" fillId="0" borderId="2" xfId="169" applyNumberFormat="1" applyFont="1" applyFill="1" applyBorder="1" applyAlignment="1">
      <alignment horizontal="right" vertical="center"/>
    </xf>
    <xf numFmtId="197" fontId="0" fillId="0" borderId="0" xfId="169" applyNumberFormat="1" applyFont="1" applyFill="1">
      <alignment vertical="center"/>
    </xf>
    <xf numFmtId="0" fontId="0" fillId="0" borderId="5" xfId="169" applyFont="1" applyFill="1" applyBorder="1" applyAlignment="1">
      <alignment horizontal="left" vertical="center" wrapText="1"/>
    </xf>
    <xf numFmtId="0" fontId="0" fillId="0" borderId="0" xfId="160" applyFont="1" applyFill="1">
      <alignment vertical="center"/>
    </xf>
    <xf numFmtId="0" fontId="1" fillId="0" borderId="0" xfId="160" applyFont="1" applyFill="1">
      <alignment vertical="center"/>
    </xf>
    <xf numFmtId="0" fontId="2" fillId="0" borderId="0" xfId="160" applyFont="1" applyFill="1" applyAlignment="1">
      <alignment horizontal="center" vertical="center"/>
    </xf>
    <xf numFmtId="0" fontId="8" fillId="0" borderId="0" xfId="160" applyFont="1" applyFill="1">
      <alignment vertical="center"/>
    </xf>
    <xf numFmtId="0" fontId="8" fillId="0" borderId="0" xfId="160" applyFont="1" applyFill="1" applyAlignment="1">
      <alignment horizontal="right" vertical="center"/>
    </xf>
    <xf numFmtId="0" fontId="1" fillId="0" borderId="3" xfId="0" applyFont="1" applyFill="1" applyBorder="1" applyAlignment="1">
      <alignment horizontal="center" vertical="center" wrapText="1"/>
    </xf>
    <xf numFmtId="193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93" fontId="0" fillId="0" borderId="2" xfId="0" applyNumberFormat="1" applyFill="1" applyBorder="1" applyAlignment="1" applyProtection="1">
      <alignment horizontal="right" vertical="center" wrapText="1"/>
    </xf>
    <xf numFmtId="49" fontId="0" fillId="0" borderId="2" xfId="0" applyNumberFormat="1" applyFill="1" applyBorder="1" applyAlignment="1" applyProtection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193" fontId="1" fillId="0" borderId="2" xfId="0" applyNumberFormat="1" applyFont="1" applyFill="1" applyBorder="1" applyAlignment="1" applyProtection="1">
      <alignment horizontal="right" vertical="center" wrapText="1"/>
    </xf>
    <xf numFmtId="0" fontId="9" fillId="0" borderId="0" xfId="98" applyFont="1" applyFill="1">
      <alignment vertical="center"/>
    </xf>
    <xf numFmtId="0" fontId="1" fillId="0" borderId="0" xfId="98" applyFont="1" applyFill="1">
      <alignment vertical="center"/>
    </xf>
    <xf numFmtId="0" fontId="0" fillId="0" borderId="0" xfId="98" applyFont="1" applyFill="1">
      <alignment vertical="center"/>
    </xf>
    <xf numFmtId="0" fontId="0" fillId="0" borderId="0" xfId="98" applyFont="1" applyFill="1" applyAlignment="1">
      <alignment horizontal="center" vertical="center"/>
    </xf>
    <xf numFmtId="0" fontId="2" fillId="0" borderId="0" xfId="98" applyFont="1" applyFill="1" applyAlignment="1">
      <alignment horizontal="center" vertical="center"/>
    </xf>
    <xf numFmtId="0" fontId="10" fillId="0" borderId="0" xfId="98" applyFont="1" applyFill="1" applyAlignment="1">
      <alignment horizontal="center" vertical="center"/>
    </xf>
    <xf numFmtId="0" fontId="7" fillId="0" borderId="0" xfId="98" applyFont="1" applyFill="1" applyBorder="1" applyAlignment="1">
      <alignment vertical="center"/>
    </xf>
    <xf numFmtId="0" fontId="1" fillId="0" borderId="3" xfId="98" applyFont="1" applyFill="1" applyBorder="1" applyAlignment="1">
      <alignment horizontal="center" vertical="center"/>
    </xf>
    <xf numFmtId="0" fontId="1" fillId="0" borderId="2" xfId="98" applyFont="1" applyFill="1" applyBorder="1" applyAlignment="1">
      <alignment horizontal="center" vertical="center"/>
    </xf>
    <xf numFmtId="0" fontId="1" fillId="0" borderId="2" xfId="171" applyFont="1" applyFill="1" applyBorder="1" applyAlignment="1">
      <alignment horizontal="center" vertical="center" wrapText="1"/>
    </xf>
    <xf numFmtId="0" fontId="1" fillId="0" borderId="3" xfId="171" applyFont="1" applyFill="1" applyBorder="1" applyAlignment="1">
      <alignment horizontal="center" vertical="center" wrapText="1"/>
    </xf>
    <xf numFmtId="0" fontId="1" fillId="0" borderId="4" xfId="98" applyFont="1" applyFill="1" applyBorder="1" applyAlignment="1">
      <alignment horizontal="center" vertical="center"/>
    </xf>
    <xf numFmtId="0" fontId="1" fillId="0" borderId="4" xfId="171" applyFont="1" applyFill="1" applyBorder="1" applyAlignment="1">
      <alignment horizontal="center" vertical="center" wrapText="1"/>
    </xf>
    <xf numFmtId="49" fontId="1" fillId="0" borderId="2" xfId="98" applyNumberFormat="1" applyFont="1" applyFill="1" applyBorder="1" applyAlignment="1" applyProtection="1">
      <alignment horizontal="left" vertical="center" wrapText="1"/>
    </xf>
    <xf numFmtId="193" fontId="1" fillId="0" borderId="2" xfId="98" applyNumberFormat="1" applyFont="1" applyFill="1" applyBorder="1" applyAlignment="1">
      <alignment horizontal="right" vertical="center"/>
    </xf>
    <xf numFmtId="49" fontId="0" fillId="0" borderId="2" xfId="98" applyNumberFormat="1" applyFont="1" applyFill="1" applyBorder="1" applyAlignment="1" applyProtection="1">
      <alignment horizontal="left" vertical="center" wrapText="1" indent="1"/>
    </xf>
    <xf numFmtId="193" fontId="0" fillId="0" borderId="2" xfId="98" applyNumberFormat="1" applyFont="1" applyFill="1" applyBorder="1" applyAlignment="1">
      <alignment horizontal="right" vertical="center"/>
    </xf>
    <xf numFmtId="49" fontId="0" fillId="0" borderId="2" xfId="98" applyNumberFormat="1" applyFont="1" applyFill="1" applyBorder="1" applyAlignment="1" applyProtection="1">
      <alignment horizontal="left" vertical="center" wrapText="1"/>
    </xf>
    <xf numFmtId="186" fontId="0" fillId="0" borderId="2" xfId="149" applyNumberFormat="1" applyFont="1" applyFill="1" applyBorder="1" applyAlignment="1">
      <alignment horizontal="right" vertical="center"/>
    </xf>
    <xf numFmtId="3" fontId="11" fillId="0" borderId="6" xfId="0" applyNumberFormat="1" applyFont="1" applyBorder="1" applyAlignment="1">
      <alignment horizontal="left" vertical="center" wrapText="1"/>
    </xf>
    <xf numFmtId="49" fontId="0" fillId="0" borderId="2" xfId="146" applyNumberFormat="1" applyFont="1" applyFill="1" applyBorder="1" applyAlignment="1" applyProtection="1">
      <alignment horizontal="left" vertical="center" wrapText="1"/>
    </xf>
    <xf numFmtId="186" fontId="0" fillId="0" borderId="0" xfId="98" applyNumberFormat="1" applyFont="1" applyFill="1" applyAlignment="1">
      <alignment horizontal="center" vertical="center"/>
    </xf>
    <xf numFmtId="0" fontId="0" fillId="0" borderId="0" xfId="160" applyFill="1">
      <alignment vertical="center"/>
    </xf>
    <xf numFmtId="0" fontId="0" fillId="0" borderId="0" xfId="160" applyFill="1" applyAlignment="1">
      <alignment horizontal="center" vertical="center"/>
    </xf>
    <xf numFmtId="0" fontId="0" fillId="0" borderId="1" xfId="16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146" applyFont="1" applyFill="1" applyBorder="1" applyAlignment="1">
      <alignment vertical="center" wrapText="1"/>
    </xf>
    <xf numFmtId="49" fontId="1" fillId="0" borderId="2" xfId="146" applyNumberFormat="1" applyFont="1" applyFill="1" applyBorder="1" applyAlignment="1" applyProtection="1">
      <alignment horizontal="left" vertical="center" wrapText="1"/>
    </xf>
    <xf numFmtId="3" fontId="0" fillId="0" borderId="2" xfId="0" applyNumberFormat="1" applyFont="1" applyFill="1" applyBorder="1" applyAlignment="1">
      <alignment horizontal="center" vertical="center"/>
    </xf>
    <xf numFmtId="0" fontId="0" fillId="0" borderId="2" xfId="146" applyFont="1" applyFill="1" applyBorder="1" applyAlignment="1">
      <alignment vertical="center" wrapText="1"/>
    </xf>
    <xf numFmtId="3" fontId="1" fillId="0" borderId="2" xfId="170" applyNumberFormat="1" applyFont="1" applyFill="1" applyBorder="1" applyAlignment="1" applyProtection="1">
      <alignment vertical="center"/>
    </xf>
    <xf numFmtId="0" fontId="1" fillId="0" borderId="2" xfId="146" applyFont="1" applyFill="1" applyBorder="1" applyAlignment="1">
      <alignment vertical="center"/>
    </xf>
    <xf numFmtId="0" fontId="1" fillId="0" borderId="2" xfId="165" applyFont="1" applyFill="1" applyBorder="1">
      <alignment vertical="center"/>
    </xf>
    <xf numFmtId="0" fontId="1" fillId="0" borderId="2" xfId="98" applyFont="1" applyBorder="1">
      <alignment vertical="center"/>
    </xf>
    <xf numFmtId="0" fontId="1" fillId="0" borderId="2" xfId="98" applyFont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0" fontId="0" fillId="0" borderId="0" xfId="16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left" vertical="center"/>
    </xf>
    <xf numFmtId="49" fontId="0" fillId="0" borderId="2" xfId="0" applyNumberFormat="1" applyFont="1" applyFill="1" applyBorder="1" applyAlignment="1" applyProtection="1">
      <alignment vertical="center" wrapText="1"/>
    </xf>
    <xf numFmtId="3" fontId="0" fillId="0" borderId="2" xfId="0" applyNumberFormat="1" applyFont="1" applyFill="1" applyBorder="1" applyAlignment="1">
      <alignment horizontal="right" vertical="center"/>
    </xf>
    <xf numFmtId="3" fontId="0" fillId="0" borderId="2" xfId="0" applyNumberFormat="1" applyFont="1" applyFill="1" applyBorder="1" applyAlignment="1">
      <alignment vertical="center"/>
    </xf>
    <xf numFmtId="0" fontId="0" fillId="0" borderId="2" xfId="16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160" applyFont="1" applyFill="1" applyBorder="1" applyAlignment="1">
      <alignment horizontal="right" vertical="center"/>
    </xf>
    <xf numFmtId="0" fontId="0" fillId="0" borderId="2" xfId="160" applyFill="1" applyBorder="1">
      <alignment vertical="center"/>
    </xf>
    <xf numFmtId="49" fontId="1" fillId="0" borderId="2" xfId="0" applyNumberFormat="1" applyFont="1" applyFill="1" applyBorder="1" applyAlignment="1" applyProtection="1">
      <alignment horizontal="left" vertical="center" wrapText="1"/>
    </xf>
    <xf numFmtId="3" fontId="1" fillId="0" borderId="2" xfId="0" applyNumberFormat="1" applyFont="1" applyFill="1" applyBorder="1" applyAlignment="1">
      <alignment vertic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 wrapText="1"/>
    </xf>
    <xf numFmtId="1" fontId="0" fillId="0" borderId="2" xfId="0" applyNumberFormat="1" applyFont="1" applyFill="1" applyBorder="1" applyAlignment="1" applyProtection="1">
      <alignment horizontal="left" vertical="center"/>
      <protection locked="0"/>
    </xf>
    <xf numFmtId="1" fontId="0" fillId="3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Font="1" applyBorder="1" applyAlignment="1">
      <alignment horizontal="center" vertical="center"/>
    </xf>
    <xf numFmtId="1" fontId="0" fillId="0" borderId="2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ont="1"/>
    <xf numFmtId="1" fontId="7" fillId="0" borderId="6" xfId="0" applyNumberFormat="1" applyFont="1" applyBorder="1" applyAlignment="1" applyProtection="1">
      <alignment vertical="center" wrapText="1"/>
      <protection locked="0"/>
    </xf>
    <xf numFmtId="0" fontId="7" fillId="0" borderId="6" xfId="0" applyFont="1" applyBorder="1" applyAlignment="1" applyProtection="1">
      <alignment vertical="center" wrapText="1"/>
      <protection locked="0"/>
    </xf>
    <xf numFmtId="3" fontId="7" fillId="0" borderId="6" xfId="0" applyNumberFormat="1" applyFont="1" applyBorder="1" applyAlignment="1" applyProtection="1">
      <alignment vertical="center" wrapText="1"/>
      <protection locked="0"/>
    </xf>
    <xf numFmtId="3" fontId="0" fillId="0" borderId="2" xfId="0" applyNumberFormat="1" applyFont="1" applyFill="1" applyBorder="1" applyAlignment="1" applyProtection="1">
      <alignment vertical="center"/>
    </xf>
    <xf numFmtId="3" fontId="0" fillId="3" borderId="2" xfId="0" applyNumberFormat="1" applyFont="1" applyFill="1" applyBorder="1" applyAlignment="1" applyProtection="1">
      <alignment horizontal="center" vertical="center"/>
    </xf>
    <xf numFmtId="3" fontId="1" fillId="0" borderId="2" xfId="0" applyNumberFormat="1" applyFont="1" applyFill="1" applyBorder="1" applyAlignment="1" applyProtection="1">
      <alignment vertical="center"/>
    </xf>
    <xf numFmtId="3" fontId="1" fillId="3" borderId="2" xfId="0" applyNumberFormat="1" applyFont="1" applyFill="1" applyBorder="1" applyAlignment="1" applyProtection="1">
      <alignment horizontal="center" vertical="center"/>
    </xf>
    <xf numFmtId="3" fontId="0" fillId="0" borderId="2" xfId="0" applyNumberFormat="1" applyFont="1" applyFill="1" applyBorder="1" applyAlignment="1" applyProtection="1">
      <alignment horizontal="left" vertical="center"/>
    </xf>
    <xf numFmtId="3" fontId="1" fillId="0" borderId="2" xfId="0" applyNumberFormat="1" applyFont="1" applyFill="1" applyBorder="1" applyAlignment="1" applyProtection="1">
      <alignment horizontal="left" vertical="center"/>
    </xf>
    <xf numFmtId="49" fontId="0" fillId="0" borderId="2" xfId="168" applyNumberFormat="1" applyFont="1" applyFill="1" applyBorder="1" applyAlignment="1">
      <alignment horizontal="left" vertical="center" indent="1"/>
    </xf>
    <xf numFmtId="195" fontId="13" fillId="0" borderId="2" xfId="162" applyNumberFormat="1" applyFont="1" applyFill="1" applyBorder="1" applyAlignment="1">
      <alignment horizontal="center" vertical="center"/>
    </xf>
    <xf numFmtId="195" fontId="0" fillId="0" borderId="2" xfId="162" applyNumberFormat="1" applyFont="1" applyFill="1" applyBorder="1" applyAlignment="1">
      <alignment horizontal="center" vertical="center"/>
    </xf>
    <xf numFmtId="3" fontId="13" fillId="3" borderId="2" xfId="0" applyNumberFormat="1" applyFont="1" applyFill="1" applyBorder="1" applyAlignment="1" applyProtection="1">
      <alignment horizontal="center" vertical="center"/>
    </xf>
    <xf numFmtId="0" fontId="1" fillId="0" borderId="2" xfId="0" applyFont="1" applyBorder="1" applyAlignment="1">
      <alignment wrapText="1"/>
    </xf>
    <xf numFmtId="0" fontId="0" fillId="0" borderId="0" xfId="0" applyFill="1"/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1" fontId="8" fillId="0" borderId="0" xfId="0" applyNumberFormat="1" applyFont="1" applyFill="1"/>
    <xf numFmtId="1" fontId="7" fillId="0" borderId="0" xfId="0" applyNumberFormat="1" applyFont="1" applyFill="1" applyAlignment="1">
      <alignment horizontal="right" vertical="center"/>
    </xf>
    <xf numFmtId="0" fontId="8" fillId="0" borderId="0" xfId="0" applyFont="1" applyFill="1"/>
    <xf numFmtId="49" fontId="1" fillId="0" borderId="2" xfId="0" applyNumberFormat="1" applyFont="1" applyFill="1" applyBorder="1" applyAlignment="1" applyProtection="1">
      <alignment horizontal="centerContinuous" vertical="center"/>
    </xf>
    <xf numFmtId="186" fontId="0" fillId="0" borderId="2" xfId="0" applyNumberFormat="1" applyFont="1" applyFill="1" applyBorder="1" applyAlignment="1" applyProtection="1">
      <alignment horizontal="right" vertical="center"/>
    </xf>
    <xf numFmtId="186" fontId="0" fillId="0" borderId="2" xfId="0" applyNumberFormat="1" applyFont="1" applyFill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86" fontId="1" fillId="0" borderId="2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center" vertical="center" wrapText="1"/>
    </xf>
    <xf numFmtId="4" fontId="16" fillId="0" borderId="10" xfId="0" applyNumberFormat="1" applyFont="1" applyFill="1" applyBorder="1" applyAlignment="1">
      <alignment horizontal="left" vertical="center" wrapText="1"/>
    </xf>
    <xf numFmtId="4" fontId="16" fillId="0" borderId="11" xfId="0" applyNumberFormat="1" applyFont="1" applyFill="1" applyBorder="1" applyAlignment="1">
      <alignment horizontal="left" vertical="center" wrapText="1"/>
    </xf>
    <xf numFmtId="4" fontId="17" fillId="0" borderId="11" xfId="0" applyNumberFormat="1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center" wrapText="1"/>
    </xf>
    <xf numFmtId="4" fontId="16" fillId="0" borderId="6" xfId="0" applyNumberFormat="1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center" vertical="center" wrapText="1"/>
    </xf>
    <xf numFmtId="4" fontId="16" fillId="0" borderId="6" xfId="0" applyNumberFormat="1" applyFont="1" applyFill="1" applyBorder="1" applyAlignment="1">
      <alignment horizontal="center" wrapText="1"/>
    </xf>
    <xf numFmtId="4" fontId="17" fillId="0" borderId="6" xfId="0" applyNumberFormat="1" applyFont="1" applyFill="1" applyBorder="1" applyAlignment="1">
      <alignment horizontal="left" wrapText="1"/>
    </xf>
    <xf numFmtId="4" fontId="16" fillId="0" borderId="6" xfId="0" applyNumberFormat="1" applyFont="1" applyFill="1" applyBorder="1" applyAlignment="1">
      <alignment horizontal="left" wrapText="1"/>
    </xf>
    <xf numFmtId="0" fontId="17" fillId="0" borderId="6" xfId="0" applyFont="1" applyFill="1" applyBorder="1" applyAlignment="1">
      <alignment horizontal="left" vertical="center" wrapText="1"/>
    </xf>
    <xf numFmtId="2" fontId="16" fillId="0" borderId="6" xfId="0" applyNumberFormat="1" applyFont="1" applyFill="1" applyBorder="1" applyAlignment="1">
      <alignment horizontal="right" vertical="center" wrapText="1"/>
    </xf>
    <xf numFmtId="4" fontId="16" fillId="0" borderId="6" xfId="0" applyNumberFormat="1" applyFont="1" applyFill="1" applyBorder="1" applyAlignment="1">
      <alignment horizontal="center" vertical="center" wrapText="1"/>
    </xf>
    <xf numFmtId="4" fontId="17" fillId="0" borderId="6" xfId="0" applyNumberFormat="1" applyFont="1" applyFill="1" applyBorder="1" applyAlignment="1">
      <alignment horizontal="left" vertical="center" wrapText="1"/>
    </xf>
    <xf numFmtId="1" fontId="16" fillId="0" borderId="6" xfId="0" applyNumberFormat="1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left" vertical="center" wrapText="1"/>
    </xf>
    <xf numFmtId="4" fontId="16" fillId="0" borderId="6" xfId="0" applyNumberFormat="1" applyFont="1" applyFill="1" applyBorder="1" applyAlignment="1">
      <alignment horizontal="righ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 indent="2"/>
    </xf>
    <xf numFmtId="4" fontId="16" fillId="0" borderId="12" xfId="0" applyNumberFormat="1" applyFont="1" applyFill="1" applyBorder="1" applyAlignment="1">
      <alignment horizontal="left" vertical="center" wrapText="1"/>
    </xf>
    <xf numFmtId="4" fontId="17" fillId="0" borderId="12" xfId="0" applyNumberFormat="1" applyFont="1" applyFill="1" applyBorder="1" applyAlignment="1">
      <alignment horizontal="left" vertical="center" wrapText="1"/>
    </xf>
    <xf numFmtId="4" fontId="16" fillId="0" borderId="13" xfId="0" applyNumberFormat="1" applyFont="1" applyFill="1" applyBorder="1" applyAlignment="1">
      <alignment horizontal="left" vertical="center" wrapText="1"/>
    </xf>
    <xf numFmtId="4" fontId="16" fillId="0" borderId="0" xfId="0" applyNumberFormat="1" applyFont="1" applyFill="1" applyAlignment="1">
      <alignment horizontal="left" vertical="center" wrapText="1"/>
    </xf>
    <xf numFmtId="0" fontId="16" fillId="0" borderId="11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center" vertical="center" wrapText="1"/>
    </xf>
    <xf numFmtId="197" fontId="0" fillId="3" borderId="0" xfId="164" applyNumberFormat="1" applyFont="1" applyFill="1" applyAlignment="1">
      <alignment vertical="center"/>
    </xf>
    <xf numFmtId="183" fontId="0" fillId="3" borderId="0" xfId="164" applyNumberFormat="1" applyFont="1" applyFill="1" applyAlignment="1">
      <alignment vertical="center" wrapText="1"/>
    </xf>
    <xf numFmtId="197" fontId="1" fillId="3" borderId="0" xfId="164" applyNumberFormat="1" applyFont="1" applyFill="1" applyAlignment="1">
      <alignment vertical="center"/>
    </xf>
    <xf numFmtId="197" fontId="14" fillId="3" borderId="0" xfId="164" applyNumberFormat="1" applyFont="1" applyFill="1" applyAlignment="1" applyProtection="1">
      <alignment horizontal="center" vertical="center"/>
    </xf>
    <xf numFmtId="197" fontId="0" fillId="3" borderId="0" xfId="164" applyNumberFormat="1" applyFont="1" applyFill="1" applyAlignment="1" applyProtection="1">
      <alignment vertical="center" wrapText="1"/>
    </xf>
    <xf numFmtId="183" fontId="0" fillId="3" borderId="0" xfId="164" applyNumberFormat="1" applyFont="1" applyFill="1" applyAlignment="1">
      <alignment horizontal="right" vertical="center" wrapText="1"/>
    </xf>
    <xf numFmtId="0" fontId="1" fillId="3" borderId="2" xfId="0" applyNumberFormat="1" applyFont="1" applyFill="1" applyBorder="1" applyAlignment="1" applyProtection="1">
      <alignment horizontal="center" vertical="center"/>
    </xf>
    <xf numFmtId="197" fontId="1" fillId="3" borderId="2" xfId="0" applyNumberFormat="1" applyFont="1" applyFill="1" applyBorder="1" applyAlignment="1" applyProtection="1">
      <alignment horizontal="center" vertical="center"/>
    </xf>
    <xf numFmtId="197" fontId="1" fillId="3" borderId="2" xfId="164" applyNumberFormat="1" applyFont="1" applyFill="1" applyBorder="1" applyAlignment="1">
      <alignment horizontal="center" vertical="center"/>
    </xf>
    <xf numFmtId="183" fontId="1" fillId="3" borderId="2" xfId="164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186" fontId="7" fillId="4" borderId="2" xfId="0" applyNumberFormat="1" applyFont="1" applyFill="1" applyBorder="1" applyAlignment="1">
      <alignment vertical="center"/>
    </xf>
    <xf numFmtId="179" fontId="7" fillId="5" borderId="2" xfId="0" applyNumberFormat="1" applyFont="1" applyFill="1" applyBorder="1" applyAlignment="1">
      <alignment vertical="center"/>
    </xf>
    <xf numFmtId="195" fontId="7" fillId="0" borderId="2" xfId="0" applyNumberFormat="1" applyFont="1" applyFill="1" applyBorder="1" applyAlignment="1" applyProtection="1">
      <alignment horizontal="left" vertical="center"/>
      <protection locked="0"/>
    </xf>
    <xf numFmtId="186" fontId="7" fillId="5" borderId="2" xfId="0" applyNumberFormat="1" applyFont="1" applyFill="1" applyBorder="1" applyAlignment="1">
      <alignment vertical="center"/>
    </xf>
    <xf numFmtId="186" fontId="7" fillId="0" borderId="2" xfId="0" applyNumberFormat="1" applyFont="1" applyFill="1" applyBorder="1" applyAlignment="1">
      <alignment vertical="center"/>
    </xf>
    <xf numFmtId="179" fontId="7" fillId="0" borderId="2" xfId="0" applyNumberFormat="1" applyFont="1" applyFill="1" applyBorder="1" applyAlignment="1" applyProtection="1">
      <alignment horizontal="left" vertical="center"/>
      <protection locked="0"/>
    </xf>
    <xf numFmtId="186" fontId="19" fillId="0" borderId="2" xfId="0" applyNumberFormat="1" applyFont="1" applyFill="1" applyBorder="1" applyAlignment="1">
      <alignment vertical="center"/>
    </xf>
    <xf numFmtId="186" fontId="7" fillId="0" borderId="2" xfId="0" applyNumberFormat="1" applyFont="1" applyFill="1" applyBorder="1" applyAlignment="1" applyProtection="1">
      <alignment vertical="center"/>
      <protection locked="0"/>
    </xf>
    <xf numFmtId="186" fontId="7" fillId="4" borderId="2" xfId="0" applyNumberFormat="1" applyFont="1" applyFill="1" applyBorder="1" applyAlignment="1" applyProtection="1">
      <alignment vertical="center"/>
      <protection locked="0"/>
    </xf>
    <xf numFmtId="195" fontId="20" fillId="0" borderId="2" xfId="0" applyNumberFormat="1" applyFont="1" applyFill="1" applyBorder="1" applyAlignment="1" applyProtection="1">
      <alignment horizontal="left" vertical="center"/>
      <protection locked="0"/>
    </xf>
    <xf numFmtId="0" fontId="21" fillId="6" borderId="6" xfId="0" applyFont="1" applyFill="1" applyBorder="1" applyAlignment="1">
      <alignment vertical="center" wrapText="1"/>
    </xf>
    <xf numFmtId="195" fontId="7" fillId="5" borderId="2" xfId="0" applyNumberFormat="1" applyFont="1" applyFill="1" applyBorder="1" applyAlignment="1">
      <alignment vertical="center"/>
    </xf>
    <xf numFmtId="0" fontId="20" fillId="3" borderId="0" xfId="0" applyFont="1" applyFill="1" applyAlignment="1">
      <alignment vertical="center"/>
    </xf>
    <xf numFmtId="0" fontId="19" fillId="0" borderId="2" xfId="0" applyFont="1" applyFill="1" applyBorder="1" applyAlignment="1">
      <alignment horizontal="distributed" vertical="center"/>
    </xf>
    <xf numFmtId="0" fontId="1" fillId="0" borderId="0" xfId="145" applyFont="1">
      <alignment vertical="center"/>
    </xf>
    <xf numFmtId="0" fontId="0" fillId="0" borderId="0" xfId="145" applyFont="1">
      <alignment vertical="center"/>
    </xf>
    <xf numFmtId="0" fontId="22" fillId="0" borderId="0" xfId="145" applyFont="1" applyAlignment="1">
      <alignment horizontal="center" vertical="center"/>
    </xf>
    <xf numFmtId="0" fontId="0" fillId="0" borderId="0" xfId="145" applyFont="1" applyAlignment="1">
      <alignment horizontal="right" vertical="center"/>
    </xf>
    <xf numFmtId="0" fontId="0" fillId="0" borderId="2" xfId="145" applyFont="1" applyBorder="1" applyAlignment="1">
      <alignment horizontal="left" vertical="center"/>
    </xf>
    <xf numFmtId="186" fontId="0" fillId="0" borderId="2" xfId="145" applyNumberFormat="1" applyFont="1" applyBorder="1" applyAlignment="1">
      <alignment vertical="center" wrapText="1"/>
    </xf>
    <xf numFmtId="0" fontId="0" fillId="0" borderId="2" xfId="145" applyFont="1" applyBorder="1" applyAlignment="1">
      <alignment horizontal="left" vertical="center" indent="1"/>
    </xf>
    <xf numFmtId="186" fontId="0" fillId="0" borderId="2" xfId="145" applyNumberFormat="1" applyFont="1" applyBorder="1" applyAlignment="1">
      <alignment vertical="center"/>
    </xf>
    <xf numFmtId="0" fontId="0" fillId="0" borderId="2" xfId="145" applyFont="1" applyFill="1" applyBorder="1" applyAlignment="1">
      <alignment horizontal="left" vertical="center" indent="1"/>
    </xf>
    <xf numFmtId="3" fontId="0" fillId="3" borderId="2" xfId="170" applyNumberFormat="1" applyFont="1" applyFill="1" applyBorder="1" applyAlignment="1" applyProtection="1">
      <alignment horizontal="left" vertical="center"/>
    </xf>
    <xf numFmtId="186" fontId="13" fillId="0" borderId="2" xfId="145" applyNumberFormat="1" applyFont="1" applyBorder="1" applyAlignment="1">
      <alignment vertical="center"/>
    </xf>
    <xf numFmtId="0" fontId="0" fillId="0" borderId="0" xfId="145" applyFont="1" applyBorder="1">
      <alignment vertical="center"/>
    </xf>
    <xf numFmtId="3" fontId="0" fillId="0" borderId="2" xfId="170" applyNumberFormat="1" applyFont="1" applyFill="1" applyBorder="1" applyAlignment="1" applyProtection="1">
      <alignment horizontal="left" vertical="center" indent="1"/>
    </xf>
    <xf numFmtId="186" fontId="0" fillId="0" borderId="0" xfId="145" applyNumberFormat="1" applyFont="1" applyBorder="1" applyAlignment="1">
      <alignment vertical="center"/>
    </xf>
    <xf numFmtId="0" fontId="0" fillId="0" borderId="2" xfId="145" applyFont="1" applyBorder="1">
      <alignment vertical="center"/>
    </xf>
    <xf numFmtId="0" fontId="1" fillId="0" borderId="2" xfId="145" applyFont="1" applyBorder="1" applyAlignment="1">
      <alignment horizontal="center" vertical="center"/>
    </xf>
    <xf numFmtId="186" fontId="1" fillId="0" borderId="2" xfId="145" applyNumberFormat="1" applyFont="1" applyBorder="1" applyAlignment="1">
      <alignment vertical="center"/>
    </xf>
    <xf numFmtId="0" fontId="0" fillId="0" borderId="0" xfId="145" applyFont="1" applyAlignment="1">
      <alignment vertical="center" shrinkToFit="1"/>
    </xf>
    <xf numFmtId="0" fontId="1" fillId="0" borderId="0" xfId="145" applyFont="1" applyAlignment="1">
      <alignment vertical="center" shrinkToFit="1"/>
    </xf>
    <xf numFmtId="0" fontId="8" fillId="0" borderId="0" xfId="145" applyFont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0" fillId="0" borderId="2" xfId="145" applyFont="1" applyBorder="1" applyAlignment="1">
      <alignment vertical="center" shrinkToFit="1"/>
    </xf>
    <xf numFmtId="186" fontId="0" fillId="0" borderId="2" xfId="145" applyNumberFormat="1" applyFont="1" applyBorder="1" applyAlignment="1">
      <alignment horizontal="right" vertical="center"/>
    </xf>
    <xf numFmtId="0" fontId="0" fillId="0" borderId="2" xfId="145" applyFont="1" applyBorder="1" applyAlignment="1">
      <alignment horizontal="left" vertical="center" shrinkToFit="1"/>
    </xf>
    <xf numFmtId="0" fontId="0" fillId="0" borderId="2" xfId="0" applyFont="1" applyBorder="1" applyAlignment="1">
      <alignment horizontal="left" vertical="center" shrinkToFit="1"/>
    </xf>
    <xf numFmtId="3" fontId="0" fillId="0" borderId="2" xfId="170" applyNumberFormat="1" applyFont="1" applyFill="1" applyBorder="1" applyAlignment="1" applyProtection="1">
      <alignment horizontal="left" vertical="center" shrinkToFit="1"/>
    </xf>
    <xf numFmtId="186" fontId="13" fillId="0" borderId="2" xfId="145" applyNumberFormat="1" applyFont="1" applyBorder="1" applyAlignment="1">
      <alignment horizontal="right" vertical="center"/>
    </xf>
    <xf numFmtId="186" fontId="13" fillId="3" borderId="2" xfId="145" applyNumberFormat="1" applyFont="1" applyFill="1" applyBorder="1" applyAlignment="1">
      <alignment horizontal="right" vertical="center"/>
    </xf>
    <xf numFmtId="3" fontId="0" fillId="0" borderId="2" xfId="170" applyNumberFormat="1" applyFont="1" applyFill="1" applyBorder="1" applyAlignment="1" applyProtection="1">
      <alignment horizontal="left" vertical="center" wrapText="1" shrinkToFit="1"/>
    </xf>
    <xf numFmtId="186" fontId="1" fillId="0" borderId="2" xfId="145" applyNumberFormat="1" applyFont="1" applyBorder="1" applyAlignment="1">
      <alignment horizontal="right" vertical="center"/>
    </xf>
    <xf numFmtId="0" fontId="0" fillId="0" borderId="5" xfId="145" applyFont="1" applyBorder="1" applyAlignment="1">
      <alignment horizontal="left" vertical="center" shrinkToFit="1"/>
    </xf>
    <xf numFmtId="0" fontId="0" fillId="0" borderId="0" xfId="145" applyFont="1" applyAlignment="1">
      <alignment horizontal="left" vertical="center" shrinkToFit="1"/>
    </xf>
    <xf numFmtId="186" fontId="0" fillId="0" borderId="0" xfId="145" applyNumberFormat="1" applyFont="1">
      <alignment vertical="center"/>
    </xf>
    <xf numFmtId="1" fontId="0" fillId="0" borderId="0" xfId="0" applyNumberFormat="1" applyFont="1" applyFill="1"/>
    <xf numFmtId="0" fontId="0" fillId="0" borderId="0" xfId="0" applyFont="1" applyFill="1"/>
    <xf numFmtId="0" fontId="23" fillId="0" borderId="0" xfId="0" applyFont="1" applyFill="1" applyAlignment="1">
      <alignment horizontal="center" vertical="center" wrapText="1"/>
    </xf>
    <xf numFmtId="1" fontId="8" fillId="0" borderId="0" xfId="0" applyNumberFormat="1" applyFont="1" applyFill="1" applyAlignment="1">
      <alignment vertical="center"/>
    </xf>
    <xf numFmtId="2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1" fontId="0" fillId="0" borderId="0" xfId="0" applyNumberFormat="1" applyFont="1" applyFill="1" applyAlignment="1">
      <alignment horizontal="right" vertical="center"/>
    </xf>
    <xf numFmtId="3" fontId="1" fillId="0" borderId="2" xfId="0" applyNumberFormat="1" applyFont="1" applyFill="1" applyBorder="1" applyAlignment="1">
      <alignment horizontal="center" vertical="center" wrapText="1"/>
    </xf>
    <xf numFmtId="179" fontId="1" fillId="0" borderId="2" xfId="0" applyNumberFormat="1" applyFont="1" applyFill="1" applyBorder="1" applyAlignment="1">
      <alignment horizontal="center" vertical="center" wrapText="1"/>
    </xf>
    <xf numFmtId="3" fontId="0" fillId="0" borderId="0" xfId="0" applyNumberFormat="1" applyFont="1" applyFill="1" applyBorder="1" applyAlignment="1">
      <alignment horizontal="center" vertical="center" wrapText="1"/>
    </xf>
    <xf numFmtId="179" fontId="0" fillId="0" borderId="2" xfId="0" applyNumberFormat="1" applyFont="1" applyFill="1" applyBorder="1" applyAlignment="1">
      <alignment vertical="center"/>
    </xf>
    <xf numFmtId="3" fontId="0" fillId="0" borderId="0" xfId="0" applyNumberFormat="1" applyFont="1" applyFill="1"/>
    <xf numFmtId="1" fontId="0" fillId="0" borderId="2" xfId="0" applyNumberFormat="1" applyFont="1" applyFill="1" applyBorder="1"/>
    <xf numFmtId="1" fontId="0" fillId="0" borderId="2" xfId="0" applyNumberFormat="1" applyFont="1" applyFill="1" applyBorder="1" applyAlignment="1">
      <alignment vertical="center"/>
    </xf>
    <xf numFmtId="1" fontId="1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</cellXfs>
  <cellStyles count="21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Accent2 - 40%" xfId="6"/>
    <cellStyle name="40% - 强调文字颜色 3" xfId="7" builtinId="39"/>
    <cellStyle name="差" xfId="8" builtinId="27"/>
    <cellStyle name="千位分隔" xfId="9" builtinId="3"/>
    <cellStyle name="超链接" xfId="10" builtinId="8"/>
    <cellStyle name="好_2007年中央财政与河南省财政年终决算结算单" xfId="11"/>
    <cellStyle name="Accent2 - 60%" xfId="12"/>
    <cellStyle name="60% - 强调文字颜色 3" xfId="13" builtinId="40"/>
    <cellStyle name="百分比" xfId="14" builtinId="5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差_20111127汇报附表（8张）" xfId="28"/>
    <cellStyle name="输出" xfId="29" builtinId="21"/>
    <cellStyle name="计算" xfId="30" builtinId="22"/>
    <cellStyle name="检查单元格" xfId="31" builtinId="23"/>
    <cellStyle name="强调文字颜色 2" xfId="32" builtinId="33"/>
    <cellStyle name="Currency [0]" xfId="33"/>
    <cellStyle name="20% - 强调文字颜色 6" xfId="34" builtinId="50"/>
    <cellStyle name="链接单元格" xfId="35" builtinId="24"/>
    <cellStyle name="汇总" xfId="36" builtinId="25"/>
    <cellStyle name="Accent3 - 20%" xfId="37"/>
    <cellStyle name="好" xfId="38" builtinId="26"/>
    <cellStyle name="适中" xfId="39" builtinId="28"/>
    <cellStyle name="千位[0]_(人代会用)" xfId="40"/>
    <cellStyle name="Accent4 - 20%" xfId="41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千位分隔[0] 2" xfId="49"/>
    <cellStyle name="强调文字颜色 4" xfId="50" builtinId="41"/>
    <cellStyle name="千位分隔[0] 3" xfId="51"/>
    <cellStyle name="20% - 强调文字颜色 4" xfId="52" builtinId="42"/>
    <cellStyle name="Accent3 - 40%" xfId="53"/>
    <cellStyle name="40% - 强调文字颜色 4" xfId="54" builtinId="43"/>
    <cellStyle name="强调文字颜色 5" xfId="55" builtinId="45"/>
    <cellStyle name="40% - 强调文字颜色 5" xfId="56" builtinId="47"/>
    <cellStyle name="60% - 强调文字颜色 5" xfId="57" builtinId="48"/>
    <cellStyle name="强调文字颜色 6" xfId="58" builtinId="49"/>
    <cellStyle name="40% - 强调文字颜色 6" xfId="59" builtinId="51"/>
    <cellStyle name="60% - 强调文字颜色 6" xfId="60" builtinId="52"/>
    <cellStyle name="差_2009年结算（最终）" xfId="61"/>
    <cellStyle name="?鹎%U龡&amp;H齲_x0001_C铣_x0014__x0007__x0001__x0001_" xfId="62"/>
    <cellStyle name="Accent1" xfId="63"/>
    <cellStyle name="Accent1 - 20%" xfId="64"/>
    <cellStyle name="Accent1 - 40%" xfId="65"/>
    <cellStyle name="Accent1 - 60%" xfId="66"/>
    <cellStyle name="Accent2" xfId="67"/>
    <cellStyle name="Accent2 - 20%" xfId="68"/>
    <cellStyle name="Accent3 - 60%" xfId="69"/>
    <cellStyle name="Accent3" xfId="70"/>
    <cellStyle name="常规_Xl0000068" xfId="71"/>
    <cellStyle name="Accent4" xfId="72"/>
    <cellStyle name="Accent4 - 40%" xfId="73"/>
    <cellStyle name="好_津补贴保障测算(5.21)" xfId="74"/>
    <cellStyle name="Accent4 - 60%" xfId="75"/>
    <cellStyle name="Accent5" xfId="76"/>
    <cellStyle name="Accent5 - 20%" xfId="77"/>
    <cellStyle name="Accent5 - 40%" xfId="78"/>
    <cellStyle name="千分位[0]_ 白土" xfId="79"/>
    <cellStyle name="Accent5 - 60%" xfId="80"/>
    <cellStyle name="常规 12" xfId="81"/>
    <cellStyle name="Accent6" xfId="82"/>
    <cellStyle name="Accent6 - 20%" xfId="83"/>
    <cellStyle name="Accent6 - 40%" xfId="84"/>
    <cellStyle name="差_2010省级行政性收费专项收入批复" xfId="85"/>
    <cellStyle name="Accent6 - 60%" xfId="86"/>
    <cellStyle name="Calc Currency (0)" xfId="87"/>
    <cellStyle name="Comma [0]" xfId="88"/>
    <cellStyle name="comma zerodec" xfId="89"/>
    <cellStyle name="好_2007结算与财力(6.2)" xfId="90"/>
    <cellStyle name="통화_BOILER-CO1" xfId="91"/>
    <cellStyle name="Comma_1995" xfId="92"/>
    <cellStyle name="常规 2 2" xfId="93"/>
    <cellStyle name="好_省电力2008年 工作表" xfId="94"/>
    <cellStyle name="强调 3" xfId="95"/>
    <cellStyle name="Currency_1995" xfId="96"/>
    <cellStyle name="Currency1" xfId="97"/>
    <cellStyle name="常规 13" xfId="98"/>
    <cellStyle name="Date" xfId="99"/>
    <cellStyle name="货币 2" xfId="100"/>
    <cellStyle name="Dollar (zero dec)" xfId="101"/>
    <cellStyle name="Fixed" xfId="102"/>
    <cellStyle name="Grey" xfId="103"/>
    <cellStyle name="Header1" xfId="104"/>
    <cellStyle name="Header2" xfId="105"/>
    <cellStyle name="HEADING1" xfId="106"/>
    <cellStyle name="HEADING2" xfId="107"/>
    <cellStyle name="Input [yellow]" xfId="108"/>
    <cellStyle name="好_20111127汇报附表（8张）" xfId="109"/>
    <cellStyle name="no dec" xfId="110"/>
    <cellStyle name="Norma,_laroux_4_营业在建 (2)_E21" xfId="111"/>
    <cellStyle name="Normal - Style1" xfId="112"/>
    <cellStyle name="Normal_#10-Headcount" xfId="113"/>
    <cellStyle name="Percent [2]" xfId="114"/>
    <cellStyle name="Percent_laroux" xfId="115"/>
    <cellStyle name="Total" xfId="116"/>
    <cellStyle name="百分比 2" xfId="117"/>
    <cellStyle name="表标题" xfId="118"/>
    <cellStyle name="差_20 2007年河南结算单" xfId="119"/>
    <cellStyle name="常规_2012年国有资本经营预算收支总表" xfId="120"/>
    <cellStyle name="差_2007结算与财力(6.2)" xfId="121"/>
    <cellStyle name="差_2007年结算已定项目对账单" xfId="122"/>
    <cellStyle name="差_2007年中央财政与河南省财政年终决算结算单" xfId="123"/>
    <cellStyle name="差_2008年财政收支预算草案(1.4)" xfId="124"/>
    <cellStyle name="差_2009年财力测算情况11.19" xfId="125"/>
    <cellStyle name="差_2010年收入预测表（20091218)）" xfId="126"/>
    <cellStyle name="常规 3" xfId="127"/>
    <cellStyle name="差_2010年收入预测表（20091219)）" xfId="128"/>
    <cellStyle name="콤마_BOILER-CO1" xfId="129"/>
    <cellStyle name="差_2010年收入预测表（20091230)）" xfId="130"/>
    <cellStyle name="差_2011年全省及省级预计2011-12-12" xfId="131"/>
    <cellStyle name="差_2011年预算表格2010.12.9" xfId="132"/>
    <cellStyle name="差_商品交易所2006--2008年税收" xfId="133"/>
    <cellStyle name="差_2011年预算大表11-26" xfId="134"/>
    <cellStyle name="差_Book1" xfId="135"/>
    <cellStyle name="差_财政厅编制用表（2011年报省人大）" xfId="136"/>
    <cellStyle name="烹拳 [0]_ +Foil &amp; -FOIL &amp; PAPER" xfId="137"/>
    <cellStyle name="差_国有资本经营预算（2011年报省人大）" xfId="138"/>
    <cellStyle name="差_河南省----2009-05-21（补充数据）" xfId="139"/>
    <cellStyle name="差_津补贴保障测算(5.21)" xfId="140"/>
    <cellStyle name="常规 5" xfId="141"/>
    <cellStyle name="差_省电力2008年 工作表" xfId="142"/>
    <cellStyle name="差_省级明细" xfId="143"/>
    <cellStyle name="差_省属监狱人员级别表(驻外)" xfId="144"/>
    <cellStyle name="常规 10" xfId="145"/>
    <cellStyle name="常规 11" xfId="146"/>
    <cellStyle name="常规 13 2" xfId="147"/>
    <cellStyle name="常规 15" xfId="148"/>
    <cellStyle name="常规 2" xfId="149"/>
    <cellStyle name="好_2011年预算表格2010.12.9" xfId="150"/>
    <cellStyle name="好_商品交易所2006--2008年税收" xfId="151"/>
    <cellStyle name="常规 2_2009年结算（最终）" xfId="152"/>
    <cellStyle name="小数" xfId="153"/>
    <cellStyle name="常规 29" xfId="154"/>
    <cellStyle name="常规 4" xfId="155"/>
    <cellStyle name="常规 7" xfId="156"/>
    <cellStyle name="常规 8" xfId="157"/>
    <cellStyle name="常规 9" xfId="158"/>
    <cellStyle name="常规_12-29日省政府常务会议材料附件" xfId="159"/>
    <cellStyle name="常规_2007基金预算" xfId="160"/>
    <cellStyle name="常规_2010年收入财力预测（20101011）" xfId="161"/>
    <cellStyle name="常规_2010年收入财力预测（20101011） 2" xfId="162"/>
    <cellStyle name="常规_2012年基金收支预算草案12" xfId="163"/>
    <cellStyle name="常规_2014年公共财政支出预算表（到项级科目）" xfId="164"/>
    <cellStyle name="常规_20160105省级2016年预算情况表（最新）" xfId="165"/>
    <cellStyle name="常规_2016年全省社会保险基金收支预算表细化" xfId="166"/>
    <cellStyle name="常规_2016年省本级社会保险基金收支预算表细化" xfId="167"/>
    <cellStyle name="常规_4268D4A09C5B01B0E0530A0804CB4AF3" xfId="168"/>
    <cellStyle name="常规_附件：2012年出口退税基数及超基数上解情况表" xfId="169"/>
    <cellStyle name="常规_河南省2011年度财政总决算生成表20120425" xfId="170"/>
    <cellStyle name="常规_提供表" xfId="171"/>
    <cellStyle name="超级链接" xfId="172"/>
    <cellStyle name="分级显示行_1_13区汇总" xfId="173"/>
    <cellStyle name="归盒啦_95" xfId="174"/>
    <cellStyle name="好_20 2007年河南结算单" xfId="175"/>
    <cellStyle name="好_2007年结算已定项目对账单" xfId="176"/>
    <cellStyle name="好_2008年财政收支预算草案(1.4)" xfId="177"/>
    <cellStyle name="好_2009年财力测算情况11.19" xfId="178"/>
    <cellStyle name="好_2009年结算（最终）" xfId="179"/>
    <cellStyle name="好_2010年收入预测表（20091218)）" xfId="180"/>
    <cellStyle name="好_2010年收入预测表（20091219)）" xfId="181"/>
    <cellStyle name="好_2010年收入预测表（20091230)）" xfId="182"/>
    <cellStyle name="好_2010省级行政性收费专项收入批复" xfId="183"/>
    <cellStyle name="好_2011年全省及省级预计2011-12-12" xfId="184"/>
    <cellStyle name="好_2011年预算大表11-26" xfId="185"/>
    <cellStyle name="好_Book1" xfId="186"/>
    <cellStyle name="好_财政厅编制用表（2011年报省人大）" xfId="187"/>
    <cellStyle name="好_国有资本经营预算（2011年报省人大）" xfId="188"/>
    <cellStyle name="好_河南省----2009-05-21（补充数据）" xfId="189"/>
    <cellStyle name="好_省级明细" xfId="190"/>
    <cellStyle name="好_省属监狱人员级别表(驻外)" xfId="191"/>
    <cellStyle name="后继超级链接" xfId="192"/>
    <cellStyle name="后继超链接" xfId="193"/>
    <cellStyle name="霓付 [0]_ +Foil &amp; -FOIL &amp; PAPER" xfId="194"/>
    <cellStyle name="霓付_ +Foil &amp; -FOIL &amp; PAPER" xfId="195"/>
    <cellStyle name="烹拳_ +Foil &amp; -FOIL &amp; PAPER" xfId="196"/>
    <cellStyle name="普通_ 白土" xfId="197"/>
    <cellStyle name="千分位_ 白土" xfId="198"/>
    <cellStyle name="千位_(人代会用)" xfId="199"/>
    <cellStyle name="千位分隔 2" xfId="200"/>
    <cellStyle name="千位分季_新建 Microsoft Excel 工作表" xfId="201"/>
    <cellStyle name="钎霖_4岿角利" xfId="202"/>
    <cellStyle name="强调 1" xfId="203"/>
    <cellStyle name="强调 2" xfId="204"/>
    <cellStyle name="数字" xfId="205"/>
    <cellStyle name="未定义" xfId="206"/>
    <cellStyle name="통화 [0]_BOILER-CO1" xfId="207"/>
    <cellStyle name="样式 1" xfId="208"/>
    <cellStyle name="콤마 [0]_BOILER-CO1" xfId="209"/>
    <cellStyle name="표준_0N-HANDLING " xfId="210"/>
    <cellStyle name="常规 14" xfId="211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Program%20Files\&#32593;&#26131;&#38378;&#30005;&#37038;\tmp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]Sheet3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33"/>
  </sheetPr>
  <dimension ref="A1:H63"/>
  <sheetViews>
    <sheetView showGridLines="0" showZeros="0" workbookViewId="0">
      <pane xSplit="1" ySplit="3" topLeftCell="B16" activePane="bottomRight" state="frozen"/>
      <selection/>
      <selection pane="topRight"/>
      <selection pane="bottomLeft"/>
      <selection pane="bottomRight" activeCell="D26" sqref="D4:D26"/>
    </sheetView>
  </sheetViews>
  <sheetFormatPr defaultColWidth="31.75" defaultRowHeight="14.25" outlineLevelCol="7"/>
  <cols>
    <col min="1" max="1" width="27.25" style="269" customWidth="1"/>
    <col min="2" max="2" width="12.5" style="269" customWidth="1"/>
    <col min="3" max="3" width="12.875" style="270" customWidth="1"/>
    <col min="4" max="4" width="12.5" style="270" customWidth="1"/>
    <col min="5" max="5" width="12.625" style="270" customWidth="1"/>
    <col min="6" max="6" width="11.5" style="270" customWidth="1"/>
    <col min="7" max="7" width="12.125" style="270" customWidth="1"/>
    <col min="8" max="8" width="31.75" style="270" customWidth="1"/>
    <col min="9" max="16384" width="31.75" style="270"/>
  </cols>
  <sheetData>
    <row r="1" ht="41.25" customHeight="1" spans="1:6">
      <c r="A1" s="271" t="s">
        <v>0</v>
      </c>
      <c r="B1" s="271"/>
      <c r="C1" s="271"/>
      <c r="D1" s="271"/>
      <c r="E1" s="271"/>
      <c r="F1" s="271"/>
    </row>
    <row r="2" ht="26.25" customHeight="1" spans="1:6">
      <c r="A2" s="272"/>
      <c r="B2" s="272"/>
      <c r="C2" s="272"/>
      <c r="D2" s="273"/>
      <c r="E2" s="274"/>
      <c r="F2" s="275" t="s">
        <v>1</v>
      </c>
    </row>
    <row r="3" ht="43.5" customHeight="1" spans="1:7">
      <c r="A3" s="276" t="s">
        <v>2</v>
      </c>
      <c r="B3" s="119" t="s">
        <v>3</v>
      </c>
      <c r="C3" s="119" t="s">
        <v>4</v>
      </c>
      <c r="D3" s="119" t="s">
        <v>5</v>
      </c>
      <c r="E3" s="7" t="s">
        <v>6</v>
      </c>
      <c r="F3" s="277" t="s">
        <v>7</v>
      </c>
      <c r="G3" s="278"/>
    </row>
    <row r="4" ht="21" customHeight="1" spans="1:8">
      <c r="A4" s="19" t="s">
        <v>8</v>
      </c>
      <c r="B4" s="134">
        <v>53568</v>
      </c>
      <c r="C4" s="134">
        <v>51983</v>
      </c>
      <c r="D4" s="134">
        <v>51566</v>
      </c>
      <c r="E4" s="279">
        <f>D4/C4*100</f>
        <v>99.1978146701806</v>
      </c>
      <c r="F4" s="279">
        <f>D4/H4*100</f>
        <v>70.0844013754298</v>
      </c>
      <c r="G4" s="280"/>
      <c r="H4" s="270">
        <v>73577</v>
      </c>
    </row>
    <row r="5" ht="21" customHeight="1" spans="1:8">
      <c r="A5" s="19" t="s">
        <v>9</v>
      </c>
      <c r="B5" s="134">
        <v>4804</v>
      </c>
      <c r="C5" s="134">
        <v>4396</v>
      </c>
      <c r="D5" s="134">
        <v>4394</v>
      </c>
      <c r="E5" s="279">
        <f t="shared" ref="E5:E28" si="0">D5/C5*100</f>
        <v>99.9545040946315</v>
      </c>
      <c r="F5" s="279">
        <f t="shared" ref="F5:F28" si="1">D5/H5*100</f>
        <v>109.276299428003</v>
      </c>
      <c r="G5" s="280"/>
      <c r="H5" s="270">
        <v>4021</v>
      </c>
    </row>
    <row r="6" ht="21" customHeight="1" spans="1:8">
      <c r="A6" s="19" t="s">
        <v>10</v>
      </c>
      <c r="B6" s="134">
        <v>54136</v>
      </c>
      <c r="C6" s="134">
        <v>65547</v>
      </c>
      <c r="D6" s="134">
        <v>65449</v>
      </c>
      <c r="E6" s="279">
        <f t="shared" si="0"/>
        <v>99.8504889621188</v>
      </c>
      <c r="F6" s="279">
        <f t="shared" si="1"/>
        <v>101.498069258564</v>
      </c>
      <c r="G6" s="280"/>
      <c r="H6" s="270">
        <v>64483</v>
      </c>
    </row>
    <row r="7" ht="21" customHeight="1" spans="1:8">
      <c r="A7" s="19" t="s">
        <v>11</v>
      </c>
      <c r="B7" s="134">
        <v>111179</v>
      </c>
      <c r="C7" s="134">
        <v>139379</v>
      </c>
      <c r="D7" s="134">
        <v>136563</v>
      </c>
      <c r="E7" s="279">
        <f t="shared" si="0"/>
        <v>97.9796095538065</v>
      </c>
      <c r="F7" s="279">
        <f t="shared" si="1"/>
        <v>98.2368682290992</v>
      </c>
      <c r="G7" s="280"/>
      <c r="H7" s="270">
        <v>139014</v>
      </c>
    </row>
    <row r="8" ht="21" customHeight="1" spans="1:8">
      <c r="A8" s="19" t="s">
        <v>12</v>
      </c>
      <c r="B8" s="134">
        <v>4452</v>
      </c>
      <c r="C8" s="134">
        <v>3577</v>
      </c>
      <c r="D8" s="134">
        <v>3519</v>
      </c>
      <c r="E8" s="279">
        <f t="shared" si="0"/>
        <v>98.3785294939894</v>
      </c>
      <c r="F8" s="279">
        <f t="shared" si="1"/>
        <v>124.390243902439</v>
      </c>
      <c r="G8" s="280"/>
      <c r="H8" s="270">
        <v>2829</v>
      </c>
    </row>
    <row r="9" ht="21" customHeight="1" spans="1:8">
      <c r="A9" s="19" t="s">
        <v>13</v>
      </c>
      <c r="B9" s="134">
        <v>17529</v>
      </c>
      <c r="C9" s="134">
        <v>9308</v>
      </c>
      <c r="D9" s="134">
        <v>9072</v>
      </c>
      <c r="E9" s="279">
        <f t="shared" si="0"/>
        <v>97.4645466265578</v>
      </c>
      <c r="F9" s="279">
        <f t="shared" si="1"/>
        <v>42.9952606635071</v>
      </c>
      <c r="G9" s="280"/>
      <c r="H9" s="270">
        <v>21100</v>
      </c>
    </row>
    <row r="10" ht="21" customHeight="1" spans="1:8">
      <c r="A10" s="19" t="s">
        <v>14</v>
      </c>
      <c r="B10" s="134">
        <v>25790</v>
      </c>
      <c r="C10" s="134">
        <v>50062</v>
      </c>
      <c r="D10" s="134">
        <v>49758</v>
      </c>
      <c r="E10" s="279">
        <f t="shared" si="0"/>
        <v>99.392752986297</v>
      </c>
      <c r="F10" s="279">
        <f t="shared" si="1"/>
        <v>103.972250663435</v>
      </c>
      <c r="G10" s="280"/>
      <c r="H10" s="270">
        <v>47857</v>
      </c>
    </row>
    <row r="11" ht="21" customHeight="1" spans="1:8">
      <c r="A11" s="19" t="s">
        <v>15</v>
      </c>
      <c r="B11" s="134">
        <v>33403</v>
      </c>
      <c r="C11" s="134">
        <v>38381</v>
      </c>
      <c r="D11" s="134">
        <v>38240</v>
      </c>
      <c r="E11" s="279">
        <f t="shared" si="0"/>
        <v>99.632630728746</v>
      </c>
      <c r="F11" s="279">
        <f t="shared" si="1"/>
        <v>104.139433551198</v>
      </c>
      <c r="G11" s="280"/>
      <c r="H11" s="270">
        <v>36720</v>
      </c>
    </row>
    <row r="12" ht="21" customHeight="1" spans="1:8">
      <c r="A12" s="19" t="s">
        <v>16</v>
      </c>
      <c r="B12" s="134">
        <v>8014</v>
      </c>
      <c r="C12" s="134">
        <v>32025</v>
      </c>
      <c r="D12" s="134">
        <v>31822</v>
      </c>
      <c r="E12" s="279">
        <f t="shared" si="0"/>
        <v>99.3661202185792</v>
      </c>
      <c r="F12" s="279">
        <f t="shared" si="1"/>
        <v>93.4868826933811</v>
      </c>
      <c r="G12" s="280"/>
      <c r="H12" s="270">
        <v>34039</v>
      </c>
    </row>
    <row r="13" ht="21" customHeight="1" spans="1:8">
      <c r="A13" s="19" t="s">
        <v>17</v>
      </c>
      <c r="B13" s="134">
        <v>25720</v>
      </c>
      <c r="C13" s="134">
        <v>46851</v>
      </c>
      <c r="D13" s="134">
        <v>42665</v>
      </c>
      <c r="E13" s="279">
        <f t="shared" si="0"/>
        <v>91.0652920962199</v>
      </c>
      <c r="F13" s="279">
        <f t="shared" si="1"/>
        <v>156.787446714685</v>
      </c>
      <c r="G13" s="280"/>
      <c r="H13" s="270">
        <v>27212</v>
      </c>
    </row>
    <row r="14" ht="21" customHeight="1" spans="1:8">
      <c r="A14" s="19" t="s">
        <v>18</v>
      </c>
      <c r="B14" s="134">
        <v>16197</v>
      </c>
      <c r="C14" s="134">
        <v>32429</v>
      </c>
      <c r="D14" s="134">
        <v>32098</v>
      </c>
      <c r="E14" s="279">
        <f t="shared" si="0"/>
        <v>98.9793086434981</v>
      </c>
      <c r="F14" s="279">
        <f t="shared" si="1"/>
        <v>86.4918757241788</v>
      </c>
      <c r="G14" s="280"/>
      <c r="H14" s="270">
        <v>37111</v>
      </c>
    </row>
    <row r="15" ht="21" customHeight="1" spans="1:8">
      <c r="A15" s="19" t="s">
        <v>19</v>
      </c>
      <c r="B15" s="134">
        <v>23777</v>
      </c>
      <c r="C15" s="134">
        <v>66892</v>
      </c>
      <c r="D15" s="134">
        <v>66736</v>
      </c>
      <c r="E15" s="279">
        <f t="shared" si="0"/>
        <v>99.7667882556957</v>
      </c>
      <c r="F15" s="279">
        <f t="shared" si="1"/>
        <v>77.0899513682727</v>
      </c>
      <c r="G15" s="280"/>
      <c r="H15" s="270">
        <v>86569</v>
      </c>
    </row>
    <row r="16" ht="21" customHeight="1" spans="1:8">
      <c r="A16" s="19" t="s">
        <v>20</v>
      </c>
      <c r="B16" s="134">
        <v>39016</v>
      </c>
      <c r="C16" s="134">
        <v>15409</v>
      </c>
      <c r="D16" s="134">
        <v>15221</v>
      </c>
      <c r="E16" s="279">
        <f t="shared" si="0"/>
        <v>98.7799338049192</v>
      </c>
      <c r="F16" s="279">
        <f t="shared" si="1"/>
        <v>76.3148658811732</v>
      </c>
      <c r="G16" s="280"/>
      <c r="H16" s="270">
        <v>19945</v>
      </c>
    </row>
    <row r="17" ht="21" customHeight="1" spans="1:8">
      <c r="A17" s="19" t="s">
        <v>21</v>
      </c>
      <c r="B17" s="134">
        <v>2877</v>
      </c>
      <c r="C17" s="134">
        <v>11723</v>
      </c>
      <c r="D17" s="134">
        <v>11642</v>
      </c>
      <c r="E17" s="279">
        <f t="shared" si="0"/>
        <v>99.3090505843214</v>
      </c>
      <c r="F17" s="279">
        <f t="shared" si="1"/>
        <v>429.435632607894</v>
      </c>
      <c r="G17" s="280"/>
      <c r="H17" s="270">
        <v>2711</v>
      </c>
    </row>
    <row r="18" ht="21" customHeight="1" spans="1:8">
      <c r="A18" s="19" t="s">
        <v>22</v>
      </c>
      <c r="B18" s="134">
        <v>3534</v>
      </c>
      <c r="C18" s="134">
        <v>14000</v>
      </c>
      <c r="D18" s="134">
        <v>13973</v>
      </c>
      <c r="E18" s="279">
        <f t="shared" si="0"/>
        <v>99.8071428571429</v>
      </c>
      <c r="F18" s="279">
        <f t="shared" si="1"/>
        <v>110.537141048968</v>
      </c>
      <c r="G18" s="280"/>
      <c r="H18" s="270">
        <v>12641</v>
      </c>
    </row>
    <row r="19" ht="21" customHeight="1" spans="1:8">
      <c r="A19" s="19" t="s">
        <v>23</v>
      </c>
      <c r="B19" s="134">
        <v>529</v>
      </c>
      <c r="C19" s="134">
        <v>529</v>
      </c>
      <c r="D19" s="134">
        <v>529</v>
      </c>
      <c r="E19" s="279">
        <f t="shared" si="0"/>
        <v>100</v>
      </c>
      <c r="F19" s="279">
        <f t="shared" si="1"/>
        <v>107.959183673469</v>
      </c>
      <c r="G19" s="280"/>
      <c r="H19" s="270">
        <v>490</v>
      </c>
    </row>
    <row r="20" ht="21" customHeight="1" spans="1:8">
      <c r="A20" s="19" t="s">
        <v>24</v>
      </c>
      <c r="B20" s="134">
        <v>2338</v>
      </c>
      <c r="C20" s="134">
        <v>1663</v>
      </c>
      <c r="D20" s="134">
        <v>1597</v>
      </c>
      <c r="E20" s="279">
        <f t="shared" si="0"/>
        <v>96.0312687913409</v>
      </c>
      <c r="F20" s="279">
        <f t="shared" si="1"/>
        <v>59.545115585384</v>
      </c>
      <c r="G20" s="280"/>
      <c r="H20" s="270">
        <v>2682</v>
      </c>
    </row>
    <row r="21" ht="21" customHeight="1" spans="1:8">
      <c r="A21" s="19" t="s">
        <v>25</v>
      </c>
      <c r="B21" s="134">
        <v>2021</v>
      </c>
      <c r="C21" s="134">
        <v>2638</v>
      </c>
      <c r="D21" s="134">
        <v>2562</v>
      </c>
      <c r="E21" s="279">
        <f t="shared" si="0"/>
        <v>97.1190295678544</v>
      </c>
      <c r="F21" s="279">
        <f t="shared" si="1"/>
        <v>16.6883793642522</v>
      </c>
      <c r="G21" s="280"/>
      <c r="H21" s="270">
        <v>15352</v>
      </c>
    </row>
    <row r="22" ht="21" customHeight="1" spans="1:8">
      <c r="A22" s="19" t="s">
        <v>26</v>
      </c>
      <c r="B22" s="134">
        <v>2642</v>
      </c>
      <c r="C22" s="134">
        <v>2975</v>
      </c>
      <c r="D22" s="134">
        <v>2950</v>
      </c>
      <c r="E22" s="279">
        <f t="shared" si="0"/>
        <v>99.1596638655462</v>
      </c>
      <c r="F22" s="279">
        <f t="shared" si="1"/>
        <v>94.1589530801149</v>
      </c>
      <c r="G22" s="280"/>
      <c r="H22" s="270">
        <v>3133</v>
      </c>
    </row>
    <row r="23" ht="21" customHeight="1" spans="1:7">
      <c r="A23" s="19" t="s">
        <v>27</v>
      </c>
      <c r="B23" s="134">
        <v>7000</v>
      </c>
      <c r="C23" s="134">
        <v>0</v>
      </c>
      <c r="E23" s="279"/>
      <c r="F23" s="279"/>
      <c r="G23" s="280"/>
    </row>
    <row r="24" ht="21" customHeight="1" spans="1:8">
      <c r="A24" s="19" t="s">
        <v>28</v>
      </c>
      <c r="B24" s="134">
        <v>5832</v>
      </c>
      <c r="C24" s="134">
        <v>2573</v>
      </c>
      <c r="D24" s="281">
        <v>2484</v>
      </c>
      <c r="E24" s="279">
        <f t="shared" si="0"/>
        <v>96.5410027205597</v>
      </c>
      <c r="F24" s="279">
        <f t="shared" si="1"/>
        <v>101.01667344449</v>
      </c>
      <c r="G24" s="280"/>
      <c r="H24" s="270">
        <v>2459</v>
      </c>
    </row>
    <row r="25" ht="21" customHeight="1" spans="1:8">
      <c r="A25" s="19" t="s">
        <v>29</v>
      </c>
      <c r="B25" s="134">
        <v>39355</v>
      </c>
      <c r="C25" s="134">
        <v>5959</v>
      </c>
      <c r="D25" s="281">
        <v>5672</v>
      </c>
      <c r="E25" s="279">
        <f t="shared" si="0"/>
        <v>95.183755663702</v>
      </c>
      <c r="F25" s="279">
        <f t="shared" si="1"/>
        <v>263.324048282266</v>
      </c>
      <c r="G25" s="280"/>
      <c r="H25" s="270">
        <v>2154</v>
      </c>
    </row>
    <row r="26" ht="21" customHeight="1" spans="1:7">
      <c r="A26" s="282" t="s">
        <v>30</v>
      </c>
      <c r="B26" s="134">
        <v>18260</v>
      </c>
      <c r="C26" s="134"/>
      <c r="D26" s="134"/>
      <c r="E26" s="279"/>
      <c r="F26" s="279"/>
      <c r="G26" s="280"/>
    </row>
    <row r="27" ht="21" customHeight="1" spans="1:7">
      <c r="A27" s="282"/>
      <c r="B27" s="134"/>
      <c r="C27" s="134"/>
      <c r="D27" s="134"/>
      <c r="E27" s="279"/>
      <c r="F27" s="279"/>
      <c r="G27" s="280"/>
    </row>
    <row r="28" ht="21" customHeight="1" spans="1:8">
      <c r="A28" s="283" t="s">
        <v>31</v>
      </c>
      <c r="B28" s="140">
        <f>SUM(B4:B26)</f>
        <v>501973</v>
      </c>
      <c r="C28" s="140">
        <f t="shared" ref="C28:H28" si="2">SUM(C4:C26)</f>
        <v>598299</v>
      </c>
      <c r="D28" s="140">
        <f t="shared" si="2"/>
        <v>588512</v>
      </c>
      <c r="E28" s="279">
        <f t="shared" si="0"/>
        <v>98.3641958285071</v>
      </c>
      <c r="F28" s="279">
        <f t="shared" si="1"/>
        <v>92.5189318014963</v>
      </c>
      <c r="G28" s="280"/>
      <c r="H28" s="140">
        <f t="shared" si="2"/>
        <v>636099</v>
      </c>
    </row>
    <row r="29" ht="57.75" customHeight="1" spans="1:6">
      <c r="A29" s="284" t="s">
        <v>32</v>
      </c>
      <c r="B29" s="284"/>
      <c r="C29" s="284"/>
      <c r="D29" s="284"/>
      <c r="E29" s="284"/>
      <c r="F29" s="284"/>
    </row>
    <row r="30" ht="41.25" customHeight="1" spans="4:4">
      <c r="D30" s="280"/>
    </row>
    <row r="31" ht="34.5" customHeight="1"/>
    <row r="32" ht="34.5" customHeight="1"/>
    <row r="33" ht="34.5" customHeight="1"/>
    <row r="34" ht="34.5" customHeight="1"/>
    <row r="35" ht="34.5" customHeight="1"/>
    <row r="36" ht="34.5" customHeight="1"/>
    <row r="37" ht="34.5" customHeight="1"/>
    <row r="38" ht="34.5" customHeight="1"/>
    <row r="39" ht="34.5" customHeight="1"/>
    <row r="40" ht="34.5" customHeight="1"/>
    <row r="41" ht="34.5" customHeight="1"/>
    <row r="42" ht="34.5" customHeight="1"/>
    <row r="43" ht="34.5" customHeight="1"/>
    <row r="44" ht="34.5" customHeight="1"/>
    <row r="45" ht="34.5" customHeight="1"/>
    <row r="46" ht="34.5" customHeight="1"/>
    <row r="47" ht="34.5" customHeight="1"/>
    <row r="48" ht="34.5" customHeight="1"/>
    <row r="49" ht="34.5" customHeight="1"/>
    <row r="50" ht="34.5" customHeight="1"/>
    <row r="51" ht="34.5" customHeight="1"/>
    <row r="52" ht="34.5" customHeight="1"/>
    <row r="53" ht="34.5" customHeight="1"/>
    <row r="54" ht="34.5" customHeight="1"/>
    <row r="55" ht="34.5" customHeight="1"/>
    <row r="56" ht="34.5" customHeight="1"/>
    <row r="57" ht="34.5" customHeight="1"/>
    <row r="58" ht="34.5" customHeight="1"/>
    <row r="59" ht="24" customHeight="1"/>
    <row r="60" ht="24" customHeight="1"/>
    <row r="61" ht="24" customHeight="1"/>
    <row r="62" ht="24" customHeight="1"/>
    <row r="63" ht="24" customHeight="1"/>
  </sheetData>
  <mergeCells count="2">
    <mergeCell ref="A1:F1"/>
    <mergeCell ref="A29:F29"/>
  </mergeCells>
  <printOptions horizontalCentered="1"/>
  <pageMargins left="0.747916666666667" right="0.747916666666667" top="0.707638888888889" bottom="0.590277777777778" header="0.354166666666667" footer="0.354166666666667"/>
  <pageSetup paperSize="9" scale="75" firstPageNumber="29" orientation="portrait" useFirstPageNumber="1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"/>
  <sheetViews>
    <sheetView showZeros="0" workbookViewId="0">
      <pane xSplit="1" ySplit="4" topLeftCell="B11" activePane="bottomRight" state="frozen"/>
      <selection/>
      <selection pane="topRight"/>
      <selection pane="bottomLeft"/>
      <selection pane="bottomRight" activeCell="B23" sqref="B23"/>
    </sheetView>
  </sheetViews>
  <sheetFormatPr defaultColWidth="9" defaultRowHeight="14.25" outlineLevelCol="1"/>
  <cols>
    <col min="1" max="1" width="46.25" style="116" customWidth="1"/>
    <col min="2" max="2" width="23.25" style="116" customWidth="1"/>
    <col min="3" max="16384" width="9" style="116"/>
  </cols>
  <sheetData>
    <row r="1" spans="1:1">
      <c r="A1" s="82" t="s">
        <v>1257</v>
      </c>
    </row>
    <row r="2" ht="31.5" customHeight="1" spans="1:2">
      <c r="A2" s="83" t="s">
        <v>1258</v>
      </c>
      <c r="B2" s="83"/>
    </row>
    <row r="3" s="81" customFormat="1" ht="31.5" customHeight="1" spans="1:2">
      <c r="A3" s="84"/>
      <c r="B3" s="130" t="s">
        <v>1</v>
      </c>
    </row>
    <row r="4" s="81" customFormat="1" ht="29.25" customHeight="1" spans="1:2">
      <c r="A4" s="119" t="s">
        <v>36</v>
      </c>
      <c r="B4" s="119" t="s">
        <v>37</v>
      </c>
    </row>
    <row r="5" s="81" customFormat="1" ht="29.25" customHeight="1" spans="1:2">
      <c r="A5" s="131" t="s">
        <v>1259</v>
      </c>
      <c r="B5" s="119"/>
    </row>
    <row r="6" ht="29.25" customHeight="1" spans="1:2">
      <c r="A6" s="132" t="s">
        <v>1260</v>
      </c>
      <c r="B6" s="133"/>
    </row>
    <row r="7" ht="29.25" customHeight="1" spans="1:2">
      <c r="A7" s="132" t="s">
        <v>1261</v>
      </c>
      <c r="B7" s="133"/>
    </row>
    <row r="8" ht="29.25" customHeight="1" spans="1:2">
      <c r="A8" s="132" t="s">
        <v>1262</v>
      </c>
      <c r="B8" s="133"/>
    </row>
    <row r="9" ht="29.25" customHeight="1" spans="1:2">
      <c r="A9" s="132" t="s">
        <v>1263</v>
      </c>
      <c r="B9" s="133"/>
    </row>
    <row r="10" ht="29.25" customHeight="1" spans="1:2">
      <c r="A10" s="132" t="s">
        <v>1264</v>
      </c>
      <c r="B10" s="133"/>
    </row>
    <row r="11" ht="29.25" customHeight="1" spans="1:2">
      <c r="A11" s="132" t="s">
        <v>1265</v>
      </c>
      <c r="B11" s="133"/>
    </row>
    <row r="12" ht="29.25" customHeight="1" spans="1:2">
      <c r="A12" s="132" t="s">
        <v>1266</v>
      </c>
      <c r="B12" s="133"/>
    </row>
    <row r="13" ht="29.25" customHeight="1" spans="1:2">
      <c r="A13" s="132" t="s">
        <v>1267</v>
      </c>
      <c r="B13" s="134"/>
    </row>
    <row r="14" ht="29.25" customHeight="1" spans="1:2">
      <c r="A14" s="132" t="s">
        <v>1268</v>
      </c>
      <c r="B14" s="133"/>
    </row>
    <row r="15" s="81" customFormat="1" ht="29.25" customHeight="1" spans="1:2">
      <c r="A15" s="135" t="s">
        <v>1269</v>
      </c>
      <c r="B15" s="133"/>
    </row>
    <row r="16" ht="29.25" customHeight="1" spans="1:2">
      <c r="A16" s="132" t="s">
        <v>1270</v>
      </c>
      <c r="B16" s="133"/>
    </row>
    <row r="17" ht="29.25" customHeight="1" spans="1:2">
      <c r="A17" s="136"/>
      <c r="B17" s="137"/>
    </row>
    <row r="18" ht="29.25" customHeight="1" spans="1:2">
      <c r="A18" s="138"/>
      <c r="B18" s="138"/>
    </row>
    <row r="19" ht="29.25" customHeight="1" spans="1:2">
      <c r="A19" s="139" t="s">
        <v>60</v>
      </c>
      <c r="B19" s="138"/>
    </row>
    <row r="20" ht="29.25" customHeight="1" spans="1:2">
      <c r="A20" s="139" t="s">
        <v>1271</v>
      </c>
      <c r="B20" s="138">
        <v>3781</v>
      </c>
    </row>
    <row r="21" ht="29.25" customHeight="1" spans="1:2">
      <c r="A21" s="139" t="s">
        <v>1272</v>
      </c>
      <c r="B21" s="138"/>
    </row>
    <row r="22" ht="29.25" customHeight="1" spans="1:2">
      <c r="A22" s="139" t="s">
        <v>1273</v>
      </c>
      <c r="B22" s="138">
        <v>370</v>
      </c>
    </row>
    <row r="23" ht="29.25" customHeight="1" spans="1:2">
      <c r="A23" s="138"/>
      <c r="B23" s="138"/>
    </row>
    <row r="24" ht="29.25" customHeight="1" spans="1:2">
      <c r="A24" s="92" t="s">
        <v>1274</v>
      </c>
      <c r="B24" s="140">
        <f>SUM(B6:B23)</f>
        <v>4151</v>
      </c>
    </row>
  </sheetData>
  <mergeCells count="1">
    <mergeCell ref="A2:B2"/>
  </mergeCells>
  <printOptions horizontalCentered="1"/>
  <pageMargins left="0.747916666666667" right="0.747916666666667" top="0.707638888888889" bottom="0.590277777777778" header="0.354166666666667" footer="0.354166666666667"/>
  <pageSetup paperSize="9" scale="75" firstPageNumber="40" orientation="landscape" useFirstPageNumber="1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31"/>
  <sheetViews>
    <sheetView topLeftCell="A16" workbookViewId="0">
      <selection activeCell="A24" sqref="A24:A25"/>
    </sheetView>
  </sheetViews>
  <sheetFormatPr defaultColWidth="9" defaultRowHeight="14.25" outlineLevelCol="1"/>
  <cols>
    <col min="1" max="1" width="46.75" style="116" customWidth="1"/>
    <col min="2" max="2" width="21.5" style="117" customWidth="1"/>
    <col min="3" max="16384" width="9" style="116"/>
  </cols>
  <sheetData>
    <row r="1" spans="1:1">
      <c r="A1" s="82" t="s">
        <v>1275</v>
      </c>
    </row>
    <row r="2" ht="31.5" customHeight="1" spans="1:2">
      <c r="A2" s="83" t="s">
        <v>1276</v>
      </c>
      <c r="B2" s="83"/>
    </row>
    <row r="3" s="81" customFormat="1" ht="31.5" customHeight="1" spans="1:2">
      <c r="A3" s="118" t="s">
        <v>1</v>
      </c>
      <c r="B3" s="118"/>
    </row>
    <row r="4" s="81" customFormat="1" ht="26.25" customHeight="1" spans="1:2">
      <c r="A4" s="119" t="s">
        <v>36</v>
      </c>
      <c r="B4" s="119" t="s">
        <v>37</v>
      </c>
    </row>
    <row r="5" s="81" customFormat="1" ht="26.25" customHeight="1" spans="1:2">
      <c r="A5" s="120" t="s">
        <v>1277</v>
      </c>
      <c r="B5" s="119">
        <v>4250</v>
      </c>
    </row>
    <row r="6" ht="26.25" customHeight="1" spans="1:2">
      <c r="A6" s="121" t="s">
        <v>13</v>
      </c>
      <c r="B6" s="122"/>
    </row>
    <row r="7" ht="26.25" customHeight="1" spans="1:2">
      <c r="A7" s="123" t="s">
        <v>1278</v>
      </c>
      <c r="B7" s="122"/>
    </row>
    <row r="8" ht="26.25" customHeight="1" spans="1:2">
      <c r="A8" s="121" t="s">
        <v>14</v>
      </c>
      <c r="B8" s="122">
        <v>2</v>
      </c>
    </row>
    <row r="9" ht="26.25" customHeight="1" spans="1:2">
      <c r="A9" s="114" t="s">
        <v>1279</v>
      </c>
      <c r="B9" s="122">
        <v>2</v>
      </c>
    </row>
    <row r="10" ht="26.25" customHeight="1" spans="1:2">
      <c r="A10" s="114" t="s">
        <v>1280</v>
      </c>
      <c r="B10" s="122"/>
    </row>
    <row r="11" ht="26.25" customHeight="1" spans="1:2">
      <c r="A11" s="121" t="s">
        <v>17</v>
      </c>
      <c r="B11" s="122">
        <v>82</v>
      </c>
    </row>
    <row r="12" ht="26.25" customHeight="1" spans="1:2">
      <c r="A12" s="114" t="s">
        <v>1281</v>
      </c>
      <c r="B12" s="122">
        <v>82</v>
      </c>
    </row>
    <row r="13" ht="26.25" customHeight="1" spans="1:2">
      <c r="A13" s="114" t="s">
        <v>1282</v>
      </c>
      <c r="B13" s="122"/>
    </row>
    <row r="14" ht="26.25" customHeight="1" spans="1:2">
      <c r="A14" s="121" t="s">
        <v>19</v>
      </c>
      <c r="B14" s="122">
        <v>26</v>
      </c>
    </row>
    <row r="15" s="81" customFormat="1" ht="26.25" customHeight="1" spans="1:2">
      <c r="A15" s="114" t="s">
        <v>1283</v>
      </c>
      <c r="B15" s="122">
        <v>26</v>
      </c>
    </row>
    <row r="16" ht="26.25" customHeight="1" spans="1:2">
      <c r="A16" s="114" t="s">
        <v>1284</v>
      </c>
      <c r="B16" s="122"/>
    </row>
    <row r="17" ht="26.25" customHeight="1" spans="1:2">
      <c r="A17" s="121" t="s">
        <v>20</v>
      </c>
      <c r="B17" s="122"/>
    </row>
    <row r="18" ht="26.25" customHeight="1" spans="1:2">
      <c r="A18" s="114" t="s">
        <v>1285</v>
      </c>
      <c r="B18" s="122">
        <v>0</v>
      </c>
    </row>
    <row r="19" ht="26.25" customHeight="1" spans="1:2">
      <c r="A19" s="121" t="s">
        <v>29</v>
      </c>
      <c r="B19" s="122">
        <v>20</v>
      </c>
    </row>
    <row r="20" ht="26.25" customHeight="1" spans="1:2">
      <c r="A20" s="123" t="s">
        <v>1286</v>
      </c>
      <c r="B20" s="122"/>
    </row>
    <row r="21" ht="26.25" customHeight="1" spans="1:2">
      <c r="A21" s="114" t="s">
        <v>1287</v>
      </c>
      <c r="B21" s="122">
        <v>20</v>
      </c>
    </row>
    <row r="22" ht="26.25" customHeight="1" spans="1:2">
      <c r="A22" s="114" t="s">
        <v>1288</v>
      </c>
      <c r="B22" s="122">
        <v>0</v>
      </c>
    </row>
    <row r="23" ht="26.25" customHeight="1" spans="1:2">
      <c r="A23" s="107" t="s">
        <v>1289</v>
      </c>
      <c r="B23" s="122">
        <v>370</v>
      </c>
    </row>
    <row r="24" ht="26.25" customHeight="1" spans="1:2">
      <c r="A24" s="107" t="s">
        <v>1290</v>
      </c>
      <c r="B24" s="122">
        <v>3750</v>
      </c>
    </row>
    <row r="25" ht="26.25" customHeight="1" spans="1:2">
      <c r="A25" s="114" t="s">
        <v>1291</v>
      </c>
      <c r="B25" s="122">
        <v>3750</v>
      </c>
    </row>
    <row r="26" ht="26.25" customHeight="1" spans="1:2">
      <c r="A26" s="124" t="s">
        <v>1292</v>
      </c>
      <c r="B26" s="122">
        <v>0</v>
      </c>
    </row>
    <row r="27" ht="26.25" customHeight="1" spans="1:2">
      <c r="A27" s="125" t="s">
        <v>1293</v>
      </c>
      <c r="B27" s="122">
        <v>0</v>
      </c>
    </row>
    <row r="28" ht="26.25" customHeight="1" spans="1:2">
      <c r="A28" s="126" t="s">
        <v>1294</v>
      </c>
      <c r="B28" s="122">
        <v>0</v>
      </c>
    </row>
    <row r="29" ht="26.25" customHeight="1" spans="1:2">
      <c r="A29" s="126"/>
      <c r="B29" s="122"/>
    </row>
    <row r="30" ht="26.25" customHeight="1" spans="1:2">
      <c r="A30" s="127"/>
      <c r="B30" s="122"/>
    </row>
    <row r="31" ht="26.25" customHeight="1" spans="1:2">
      <c r="A31" s="128" t="s">
        <v>1295</v>
      </c>
      <c r="B31" s="129">
        <v>4250</v>
      </c>
    </row>
  </sheetData>
  <mergeCells count="2">
    <mergeCell ref="A2:B2"/>
    <mergeCell ref="A3:B3"/>
  </mergeCells>
  <pageMargins left="0.699305555555556" right="0.699305555555556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F47"/>
  <sheetViews>
    <sheetView workbookViewId="0">
      <selection activeCell="H39" sqref="H39"/>
    </sheetView>
  </sheetViews>
  <sheetFormatPr defaultColWidth="9" defaultRowHeight="19.5" customHeight="1" outlineLevelCol="5"/>
  <cols>
    <col min="1" max="1" width="42.5" style="96" customWidth="1"/>
    <col min="2" max="2" width="13.125" style="96" customWidth="1"/>
    <col min="3" max="3" width="10.75" style="97" customWidth="1"/>
    <col min="4" max="6" width="10.625" style="97" customWidth="1"/>
    <col min="7" max="16384" width="9" style="96"/>
  </cols>
  <sheetData>
    <row r="1" customHeight="1" spans="1:2">
      <c r="A1" s="82" t="s">
        <v>1296</v>
      </c>
      <c r="B1" s="82"/>
    </row>
    <row r="2" s="94" customFormat="1" customHeight="1" spans="1:5">
      <c r="A2" s="98" t="s">
        <v>1297</v>
      </c>
      <c r="B2" s="98"/>
      <c r="C2" s="98"/>
      <c r="D2" s="98"/>
      <c r="E2" s="98"/>
    </row>
    <row r="3" customHeight="1" spans="1:6">
      <c r="A3" s="99"/>
      <c r="B3" s="99"/>
      <c r="C3" s="100"/>
      <c r="D3" s="100"/>
      <c r="E3" s="100"/>
      <c r="F3" s="100"/>
    </row>
    <row r="4" customHeight="1" spans="1:6">
      <c r="A4" s="101" t="s">
        <v>1253</v>
      </c>
      <c r="B4" s="102" t="s">
        <v>1035</v>
      </c>
      <c r="C4" s="103" t="s">
        <v>1298</v>
      </c>
      <c r="D4" s="103" t="s">
        <v>1299</v>
      </c>
      <c r="E4" s="104" t="s">
        <v>1300</v>
      </c>
      <c r="F4" s="104" t="s">
        <v>1301</v>
      </c>
    </row>
    <row r="5" ht="30" customHeight="1" spans="1:6">
      <c r="A5" s="105"/>
      <c r="B5" s="102"/>
      <c r="C5" s="103"/>
      <c r="D5" s="103"/>
      <c r="E5" s="106"/>
      <c r="F5" s="106"/>
    </row>
    <row r="6" customHeight="1" spans="1:6">
      <c r="A6" s="107" t="s">
        <v>1302</v>
      </c>
      <c r="B6" s="108">
        <f>SUM(C6:F6)</f>
        <v>0</v>
      </c>
      <c r="C6" s="108"/>
      <c r="D6" s="108"/>
      <c r="E6" s="108"/>
      <c r="F6" s="108"/>
    </row>
    <row r="7" ht="23.25" customHeight="1" spans="1:6">
      <c r="A7" s="109" t="s">
        <v>1303</v>
      </c>
      <c r="B7" s="108">
        <f t="shared" ref="B7:B38" si="0">SUM(C7:F7)</f>
        <v>0</v>
      </c>
      <c r="C7" s="110"/>
      <c r="D7" s="110"/>
      <c r="E7" s="110"/>
      <c r="F7" s="110"/>
    </row>
    <row r="8" customHeight="1" spans="1:6">
      <c r="A8" s="107" t="s">
        <v>1304</v>
      </c>
      <c r="B8" s="108">
        <f t="shared" si="0"/>
        <v>2</v>
      </c>
      <c r="C8" s="108"/>
      <c r="D8" s="108">
        <v>2</v>
      </c>
      <c r="E8" s="108"/>
      <c r="F8" s="108"/>
    </row>
    <row r="9" customHeight="1" spans="1:6">
      <c r="A9" s="111" t="s">
        <v>1305</v>
      </c>
      <c r="B9" s="108">
        <f t="shared" si="0"/>
        <v>0</v>
      </c>
      <c r="C9" s="110"/>
      <c r="D9" s="110"/>
      <c r="E9" s="110"/>
      <c r="F9" s="110"/>
    </row>
    <row r="10" customHeight="1" spans="1:6">
      <c r="A10" s="109" t="s">
        <v>1306</v>
      </c>
      <c r="B10" s="108">
        <f t="shared" si="0"/>
        <v>2</v>
      </c>
      <c r="C10" s="112"/>
      <c r="D10" s="112">
        <v>2</v>
      </c>
      <c r="E10" s="112"/>
      <c r="F10" s="112"/>
    </row>
    <row r="11" customHeight="1" spans="1:6">
      <c r="A11" s="107" t="s">
        <v>1307</v>
      </c>
      <c r="B11" s="108">
        <f t="shared" si="0"/>
        <v>82</v>
      </c>
      <c r="C11" s="108"/>
      <c r="D11" s="108">
        <v>78</v>
      </c>
      <c r="E11" s="108">
        <v>4</v>
      </c>
      <c r="F11" s="108"/>
    </row>
    <row r="12" customHeight="1" spans="1:6">
      <c r="A12" s="111" t="s">
        <v>1281</v>
      </c>
      <c r="B12" s="108">
        <f t="shared" si="0"/>
        <v>82</v>
      </c>
      <c r="C12" s="110"/>
      <c r="D12" s="110">
        <v>78</v>
      </c>
      <c r="E12" s="110">
        <v>4</v>
      </c>
      <c r="F12" s="110"/>
    </row>
    <row r="13" customHeight="1" spans="1:6">
      <c r="A13" s="111" t="s">
        <v>1308</v>
      </c>
      <c r="B13" s="108">
        <f t="shared" si="0"/>
        <v>0</v>
      </c>
      <c r="C13" s="110"/>
      <c r="D13" s="110"/>
      <c r="E13" s="110"/>
      <c r="F13" s="110"/>
    </row>
    <row r="14" customHeight="1" spans="1:6">
      <c r="A14" s="109" t="s">
        <v>1309</v>
      </c>
      <c r="B14" s="108">
        <f t="shared" si="0"/>
        <v>0</v>
      </c>
      <c r="C14" s="110"/>
      <c r="D14" s="110"/>
      <c r="E14" s="110"/>
      <c r="F14" s="110"/>
    </row>
    <row r="15" customHeight="1" spans="1:6">
      <c r="A15" s="109" t="s">
        <v>1310</v>
      </c>
      <c r="B15" s="108">
        <f t="shared" si="0"/>
        <v>0</v>
      </c>
      <c r="C15" s="110"/>
      <c r="D15" s="110"/>
      <c r="E15" s="110"/>
      <c r="F15" s="110"/>
    </row>
    <row r="16" customHeight="1" spans="1:6">
      <c r="A16" s="107" t="s">
        <v>1311</v>
      </c>
      <c r="B16" s="108">
        <f t="shared" si="0"/>
        <v>26</v>
      </c>
      <c r="C16" s="108"/>
      <c r="D16" s="108"/>
      <c r="E16" s="108">
        <v>26</v>
      </c>
      <c r="F16" s="108"/>
    </row>
    <row r="17" customHeight="1" spans="1:6">
      <c r="A17" s="111" t="s">
        <v>1283</v>
      </c>
      <c r="B17" s="108">
        <f t="shared" si="0"/>
        <v>26</v>
      </c>
      <c r="C17" s="110"/>
      <c r="D17" s="110"/>
      <c r="E17" s="110">
        <v>26</v>
      </c>
      <c r="F17" s="110"/>
    </row>
    <row r="18" customHeight="1" spans="1:6">
      <c r="A18" s="111" t="s">
        <v>1312</v>
      </c>
      <c r="B18" s="108">
        <f t="shared" si="0"/>
        <v>0</v>
      </c>
      <c r="C18" s="110"/>
      <c r="D18" s="110"/>
      <c r="E18" s="110"/>
      <c r="F18" s="110"/>
    </row>
    <row r="19" customHeight="1" spans="1:6">
      <c r="A19" s="111" t="s">
        <v>1313</v>
      </c>
      <c r="B19" s="108">
        <f t="shared" si="0"/>
        <v>0</v>
      </c>
      <c r="C19" s="110"/>
      <c r="D19" s="110"/>
      <c r="E19" s="110"/>
      <c r="F19" s="110"/>
    </row>
    <row r="20" customHeight="1" spans="1:6">
      <c r="A20" s="107" t="s">
        <v>1314</v>
      </c>
      <c r="B20" s="108">
        <f t="shared" si="0"/>
        <v>0</v>
      </c>
      <c r="C20" s="108"/>
      <c r="D20" s="108"/>
      <c r="E20" s="108"/>
      <c r="F20" s="108"/>
    </row>
    <row r="21" customHeight="1" spans="1:6">
      <c r="A21" s="111" t="s">
        <v>1285</v>
      </c>
      <c r="B21" s="108">
        <f t="shared" si="0"/>
        <v>0</v>
      </c>
      <c r="C21" s="110"/>
      <c r="D21" s="110"/>
      <c r="E21" s="110"/>
      <c r="F21" s="110"/>
    </row>
    <row r="22" customHeight="1" spans="1:6">
      <c r="A22" s="109" t="s">
        <v>1315</v>
      </c>
      <c r="B22" s="108">
        <f t="shared" si="0"/>
        <v>0</v>
      </c>
      <c r="C22" s="110"/>
      <c r="D22" s="110"/>
      <c r="E22" s="110"/>
      <c r="F22" s="110"/>
    </row>
    <row r="23" customHeight="1" spans="1:6">
      <c r="A23" s="109" t="s">
        <v>1316</v>
      </c>
      <c r="B23" s="108">
        <f t="shared" si="0"/>
        <v>0</v>
      </c>
      <c r="C23" s="110"/>
      <c r="D23" s="110"/>
      <c r="E23" s="110"/>
      <c r="F23" s="110"/>
    </row>
    <row r="24" customHeight="1" spans="1:6">
      <c r="A24" s="109" t="s">
        <v>1317</v>
      </c>
      <c r="B24" s="108">
        <f t="shared" si="0"/>
        <v>0</v>
      </c>
      <c r="C24" s="110"/>
      <c r="D24" s="110"/>
      <c r="E24" s="110"/>
      <c r="F24" s="110"/>
    </row>
    <row r="25" customHeight="1" spans="1:6">
      <c r="A25" s="107" t="s">
        <v>1318</v>
      </c>
      <c r="B25" s="108">
        <f t="shared" si="0"/>
        <v>20</v>
      </c>
      <c r="C25" s="108">
        <f>SUM(C26+C35)</f>
        <v>0</v>
      </c>
      <c r="D25" s="108">
        <v>19</v>
      </c>
      <c r="E25" s="108">
        <v>1</v>
      </c>
      <c r="F25" s="108"/>
    </row>
    <row r="26" customHeight="1" spans="1:6">
      <c r="A26" s="111" t="s">
        <v>1287</v>
      </c>
      <c r="B26" s="108">
        <f t="shared" si="0"/>
        <v>20</v>
      </c>
      <c r="C26" s="108">
        <f>SUM(C27:C34)</f>
        <v>0</v>
      </c>
      <c r="D26" s="108">
        <v>19</v>
      </c>
      <c r="E26" s="108">
        <v>1</v>
      </c>
      <c r="F26" s="108"/>
    </row>
    <row r="27" customHeight="1" spans="1:6">
      <c r="A27" s="109" t="s">
        <v>1319</v>
      </c>
      <c r="B27" s="108">
        <f t="shared" si="0"/>
        <v>0</v>
      </c>
      <c r="C27" s="110"/>
      <c r="D27" s="110"/>
      <c r="E27" s="110"/>
      <c r="F27" s="110"/>
    </row>
    <row r="28" customHeight="1" spans="1:6">
      <c r="A28" s="109" t="s">
        <v>1320</v>
      </c>
      <c r="B28" s="108">
        <f t="shared" si="0"/>
        <v>0</v>
      </c>
      <c r="C28" s="110"/>
      <c r="D28" s="110"/>
      <c r="E28" s="110"/>
      <c r="F28" s="110"/>
    </row>
    <row r="29" customHeight="1" spans="1:6">
      <c r="A29" s="109" t="s">
        <v>1321</v>
      </c>
      <c r="B29" s="108">
        <f t="shared" si="0"/>
        <v>0</v>
      </c>
      <c r="C29" s="110"/>
      <c r="D29" s="110"/>
      <c r="E29" s="110"/>
      <c r="F29" s="110"/>
    </row>
    <row r="30" customHeight="1" spans="1:6">
      <c r="A30" s="109" t="s">
        <v>1322</v>
      </c>
      <c r="B30" s="108">
        <f t="shared" si="0"/>
        <v>0</v>
      </c>
      <c r="C30" s="110"/>
      <c r="D30" s="110"/>
      <c r="E30" s="110"/>
      <c r="F30" s="110"/>
    </row>
    <row r="31" customHeight="1" spans="1:6">
      <c r="A31" s="109" t="s">
        <v>1323</v>
      </c>
      <c r="B31" s="108">
        <f t="shared" si="0"/>
        <v>0</v>
      </c>
      <c r="C31" s="110"/>
      <c r="D31" s="110"/>
      <c r="E31" s="110"/>
      <c r="F31" s="110"/>
    </row>
    <row r="32" customHeight="1" spans="1:6">
      <c r="A32" s="109" t="s">
        <v>1324</v>
      </c>
      <c r="B32" s="108">
        <f t="shared" si="0"/>
        <v>0</v>
      </c>
      <c r="C32" s="110"/>
      <c r="D32" s="110"/>
      <c r="E32" s="110"/>
      <c r="F32" s="110"/>
    </row>
    <row r="33" customHeight="1" spans="1:6">
      <c r="A33" s="109" t="s">
        <v>1325</v>
      </c>
      <c r="B33" s="108">
        <f t="shared" si="0"/>
        <v>0</v>
      </c>
      <c r="C33" s="110"/>
      <c r="D33" s="110"/>
      <c r="E33" s="110"/>
      <c r="F33" s="110"/>
    </row>
    <row r="34" customHeight="1" spans="1:6">
      <c r="A34" s="109" t="s">
        <v>1326</v>
      </c>
      <c r="B34" s="108">
        <f t="shared" si="0"/>
        <v>0</v>
      </c>
      <c r="C34" s="110"/>
      <c r="D34" s="110"/>
      <c r="E34" s="110"/>
      <c r="F34" s="110"/>
    </row>
    <row r="35" customHeight="1" spans="1:6">
      <c r="A35" s="111" t="s">
        <v>1327</v>
      </c>
      <c r="B35" s="108">
        <f t="shared" si="0"/>
        <v>0</v>
      </c>
      <c r="C35" s="110"/>
      <c r="D35" s="110"/>
      <c r="E35" s="110"/>
      <c r="F35" s="110"/>
    </row>
    <row r="36" s="95" customFormat="1" customHeight="1" spans="1:6">
      <c r="A36" s="113" t="s">
        <v>1328</v>
      </c>
      <c r="B36" s="108">
        <f t="shared" si="0"/>
        <v>370</v>
      </c>
      <c r="C36" s="108"/>
      <c r="D36" s="108"/>
      <c r="E36" s="108"/>
      <c r="F36" s="108">
        <v>370</v>
      </c>
    </row>
    <row r="37" s="95" customFormat="1" customHeight="1" spans="1:6">
      <c r="A37" s="107" t="s">
        <v>1329</v>
      </c>
      <c r="B37" s="108">
        <f t="shared" si="0"/>
        <v>3750</v>
      </c>
      <c r="C37" s="108"/>
      <c r="D37" s="108"/>
      <c r="E37" s="108">
        <v>3750</v>
      </c>
      <c r="F37" s="108"/>
    </row>
    <row r="38" s="95" customFormat="1" customHeight="1" spans="1:6">
      <c r="A38" s="114" t="s">
        <v>1291</v>
      </c>
      <c r="B38" s="108">
        <f t="shared" si="0"/>
        <v>3750</v>
      </c>
      <c r="C38" s="108"/>
      <c r="D38" s="108"/>
      <c r="E38" s="108">
        <v>3750</v>
      </c>
      <c r="F38" s="108"/>
    </row>
    <row r="39" s="95" customFormat="1" customHeight="1" spans="1:6">
      <c r="A39" s="102" t="s">
        <v>1183</v>
      </c>
      <c r="B39" s="108">
        <f>SUM(B6+B8+B11+B16+B20+B25+B36+B37)</f>
        <v>4250</v>
      </c>
      <c r="C39" s="108">
        <f>SUM(C6+C8+C11+C16+C20+C25+C36+C37)</f>
        <v>0</v>
      </c>
      <c r="D39" s="108">
        <f>SUM(D6+D8+D11+D16+D20+D25+D36+D37)</f>
        <v>99</v>
      </c>
      <c r="E39" s="108">
        <f>SUM(E6+E8+E11+E16+E20+E25+E36+E37)</f>
        <v>3781</v>
      </c>
      <c r="F39" s="108">
        <f>SUM(F6+F8+F11+F16+F20+F25+F36+F37)</f>
        <v>370</v>
      </c>
    </row>
    <row r="47" customHeight="1" spans="3:6">
      <c r="C47" s="115"/>
      <c r="D47" s="115"/>
      <c r="E47" s="115"/>
      <c r="F47" s="115"/>
    </row>
  </sheetData>
  <mergeCells count="7">
    <mergeCell ref="A2:E2"/>
    <mergeCell ref="A4:A5"/>
    <mergeCell ref="B4:B5"/>
    <mergeCell ref="C4:C5"/>
    <mergeCell ref="D4:D5"/>
    <mergeCell ref="E4:E5"/>
    <mergeCell ref="F4:F5"/>
  </mergeCells>
  <pageMargins left="0.699305555555556" right="0.699305555555556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8"/>
  <sheetViews>
    <sheetView topLeftCell="A4" workbookViewId="0">
      <selection activeCell="B7" sqref="B7"/>
    </sheetView>
  </sheetViews>
  <sheetFormatPr defaultColWidth="9" defaultRowHeight="21" customHeight="1" outlineLevelCol="1"/>
  <cols>
    <col min="1" max="1" width="46.25" style="81" customWidth="1"/>
    <col min="2" max="2" width="18.125" style="81" customWidth="1"/>
    <col min="3" max="16384" width="9" style="81"/>
  </cols>
  <sheetData>
    <row r="1" ht="39.75" customHeight="1" spans="1:2">
      <c r="A1" s="82" t="s">
        <v>1330</v>
      </c>
      <c r="B1" s="82"/>
    </row>
    <row r="2" ht="41.25" customHeight="1" spans="1:2">
      <c r="A2" s="83" t="s">
        <v>1331</v>
      </c>
      <c r="B2" s="83"/>
    </row>
    <row r="3" ht="29.25" customHeight="1" spans="1:2">
      <c r="A3" s="84"/>
      <c r="B3" s="85" t="s">
        <v>1</v>
      </c>
    </row>
    <row r="4" ht="32.25" customHeight="1" spans="1:2">
      <c r="A4" s="86" t="s">
        <v>1253</v>
      </c>
      <c r="B4" s="87" t="s">
        <v>1332</v>
      </c>
    </row>
    <row r="5" ht="32.25" customHeight="1" spans="1:2">
      <c r="A5" s="88"/>
      <c r="B5" s="87"/>
    </row>
    <row r="6" ht="22.5" customHeight="1" spans="1:2">
      <c r="A6" s="89" t="s">
        <v>1333</v>
      </c>
      <c r="B6" s="90">
        <v>0</v>
      </c>
    </row>
    <row r="7" ht="22.5" customHeight="1" spans="1:2">
      <c r="A7" s="91" t="s">
        <v>1334</v>
      </c>
      <c r="B7" s="90">
        <v>2</v>
      </c>
    </row>
    <row r="8" ht="22.5" customHeight="1" spans="1:2">
      <c r="A8" s="91" t="s">
        <v>1335</v>
      </c>
      <c r="B8" s="90">
        <v>0</v>
      </c>
    </row>
    <row r="9" ht="22.5" customHeight="1" spans="1:2">
      <c r="A9" s="91" t="s">
        <v>1336</v>
      </c>
      <c r="B9" s="90">
        <v>0</v>
      </c>
    </row>
    <row r="10" ht="22.5" customHeight="1" spans="1:2">
      <c r="A10" s="91" t="s">
        <v>1337</v>
      </c>
      <c r="B10" s="90">
        <v>0</v>
      </c>
    </row>
    <row r="11" ht="22.5" customHeight="1" spans="1:2">
      <c r="A11" s="91" t="s">
        <v>1338</v>
      </c>
      <c r="B11" s="90">
        <v>0</v>
      </c>
    </row>
    <row r="12" ht="22.5" customHeight="1" spans="1:2">
      <c r="A12" s="91" t="s">
        <v>1339</v>
      </c>
      <c r="B12" s="90">
        <v>0</v>
      </c>
    </row>
    <row r="13" ht="22.5" customHeight="1" spans="1:2">
      <c r="A13" s="91" t="s">
        <v>1340</v>
      </c>
      <c r="B13" s="90">
        <v>0</v>
      </c>
    </row>
    <row r="14" ht="22.5" customHeight="1" spans="1:2">
      <c r="A14" s="91" t="s">
        <v>1341</v>
      </c>
      <c r="B14" s="90">
        <v>8</v>
      </c>
    </row>
    <row r="15" ht="22.5" customHeight="1" spans="1:2">
      <c r="A15" s="91" t="s">
        <v>1342</v>
      </c>
      <c r="B15" s="90">
        <v>0</v>
      </c>
    </row>
    <row r="16" ht="22.5" customHeight="1" spans="1:2">
      <c r="A16" s="91" t="s">
        <v>1333</v>
      </c>
      <c r="B16" s="90">
        <v>0</v>
      </c>
    </row>
    <row r="17" ht="22.5" customHeight="1" spans="1:2">
      <c r="A17" s="91"/>
      <c r="B17" s="90">
        <v>0</v>
      </c>
    </row>
    <row r="18" ht="22.5" customHeight="1" spans="1:2">
      <c r="A18" s="92" t="s">
        <v>31</v>
      </c>
      <c r="B18" s="93">
        <f>SUM(B6:B17)</f>
        <v>10</v>
      </c>
    </row>
  </sheetData>
  <mergeCells count="3">
    <mergeCell ref="A2:B2"/>
    <mergeCell ref="A4:A5"/>
    <mergeCell ref="B4:B5"/>
  </mergeCells>
  <pageMargins left="0.699305555555556" right="0.699305555555556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B7" sqref="B7"/>
    </sheetView>
  </sheetViews>
  <sheetFormatPr defaultColWidth="13.375" defaultRowHeight="32.25" customHeight="1" outlineLevelRow="7" outlineLevelCol="4"/>
  <cols>
    <col min="1" max="1" width="46.5" style="66" customWidth="1"/>
    <col min="2" max="2" width="26.75" style="67" customWidth="1"/>
    <col min="3" max="16384" width="13.375" style="66"/>
  </cols>
  <sheetData>
    <row r="1" customHeight="1" spans="1:2">
      <c r="A1" s="68" t="s">
        <v>1343</v>
      </c>
      <c r="B1" s="69"/>
    </row>
    <row r="2" s="63" customFormat="1" customHeight="1" spans="1:2">
      <c r="A2" s="70" t="s">
        <v>1344</v>
      </c>
      <c r="B2" s="70"/>
    </row>
    <row r="3" customHeight="1" spans="1:2">
      <c r="A3" s="71"/>
      <c r="B3" s="72" t="s">
        <v>1</v>
      </c>
    </row>
    <row r="4" s="64" customFormat="1" ht="27.75" customHeight="1" spans="1:2">
      <c r="A4" s="73" t="s">
        <v>1253</v>
      </c>
      <c r="B4" s="74" t="s">
        <v>1254</v>
      </c>
    </row>
    <row r="5" s="64" customFormat="1" customHeight="1" spans="1:2">
      <c r="A5" s="75"/>
      <c r="B5" s="76"/>
    </row>
    <row r="6" s="65" customFormat="1" ht="54" customHeight="1" spans="1:5">
      <c r="A6" s="77" t="s">
        <v>1345</v>
      </c>
      <c r="B6" s="78">
        <v>9600</v>
      </c>
      <c r="C6" s="79"/>
      <c r="D6" s="79"/>
      <c r="E6" s="79"/>
    </row>
    <row r="7" s="65" customFormat="1" ht="54" customHeight="1" spans="1:5">
      <c r="A7" s="77" t="s">
        <v>1346</v>
      </c>
      <c r="B7" s="78">
        <v>3000</v>
      </c>
      <c r="C7" s="79"/>
      <c r="D7" s="79"/>
      <c r="E7" s="79"/>
    </row>
    <row r="8" s="65" customFormat="1" customHeight="1" spans="1:2">
      <c r="A8" s="80"/>
      <c r="B8" s="80"/>
    </row>
  </sheetData>
  <mergeCells count="4">
    <mergeCell ref="A2:B2"/>
    <mergeCell ref="A8:B8"/>
    <mergeCell ref="A4:A5"/>
    <mergeCell ref="B4:B5"/>
  </mergeCells>
  <pageMargins left="0.699305555555556" right="0.699305555555556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workbookViewId="0">
      <selection activeCell="D21" sqref="D21"/>
    </sheetView>
  </sheetViews>
  <sheetFormatPr defaultColWidth="9" defaultRowHeight="21" customHeight="1" outlineLevelCol="7"/>
  <cols>
    <col min="1" max="1" width="36.875" style="1" customWidth="1"/>
    <col min="2" max="2" width="11.5" style="1" customWidth="1"/>
    <col min="3" max="3" width="38.625" style="1" customWidth="1"/>
    <col min="4" max="4" width="12.25" style="1" customWidth="1"/>
    <col min="5" max="5" width="9" style="1"/>
    <col min="6" max="6" width="9.625" style="1" customWidth="1"/>
    <col min="7" max="7" width="9" style="1"/>
    <col min="8" max="8" width="12" style="1" customWidth="1"/>
    <col min="9" max="16384" width="9" style="1"/>
  </cols>
  <sheetData>
    <row r="1" ht="21.75" customHeight="1" spans="1:1">
      <c r="A1" s="4" t="s">
        <v>1347</v>
      </c>
    </row>
    <row r="2" ht="41.25" customHeight="1" spans="1:4">
      <c r="A2" s="51" t="s">
        <v>1348</v>
      </c>
      <c r="B2" s="51"/>
      <c r="C2" s="51"/>
      <c r="D2" s="51"/>
    </row>
    <row r="3" customHeight="1" spans="1:4">
      <c r="A3" s="52"/>
      <c r="B3" s="52"/>
      <c r="D3" s="6" t="s">
        <v>1</v>
      </c>
    </row>
    <row r="4" ht="36" customHeight="1" spans="1:4">
      <c r="A4" s="7" t="s">
        <v>1349</v>
      </c>
      <c r="B4" s="8" t="s">
        <v>1350</v>
      </c>
      <c r="C4" s="7" t="s">
        <v>1349</v>
      </c>
      <c r="D4" s="8" t="s">
        <v>1351</v>
      </c>
    </row>
    <row r="5" s="2" customFormat="1" customHeight="1" spans="1:8">
      <c r="A5" s="53" t="s">
        <v>1352</v>
      </c>
      <c r="B5" s="54">
        <v>0</v>
      </c>
      <c r="C5" s="9" t="s">
        <v>1353</v>
      </c>
      <c r="D5" s="10">
        <v>0</v>
      </c>
      <c r="F5" s="11"/>
      <c r="H5" s="12"/>
    </row>
    <row r="6" customHeight="1" spans="1:4">
      <c r="A6" s="55" t="s">
        <v>1354</v>
      </c>
      <c r="B6" s="56"/>
      <c r="C6" s="13" t="s">
        <v>1355</v>
      </c>
      <c r="D6" s="14"/>
    </row>
    <row r="7" customHeight="1" spans="1:4">
      <c r="A7" s="55" t="s">
        <v>1356</v>
      </c>
      <c r="B7" s="56"/>
      <c r="C7" s="13" t="s">
        <v>1357</v>
      </c>
      <c r="D7" s="15"/>
    </row>
    <row r="8" customHeight="1" spans="1:4">
      <c r="A8" s="55" t="s">
        <v>1358</v>
      </c>
      <c r="B8" s="56"/>
      <c r="C8" s="13" t="s">
        <v>1359</v>
      </c>
      <c r="D8" s="15"/>
    </row>
    <row r="9" customHeight="1" spans="1:4">
      <c r="A9" s="55" t="s">
        <v>1360</v>
      </c>
      <c r="B9" s="56"/>
      <c r="C9" s="13" t="s">
        <v>1361</v>
      </c>
      <c r="D9" s="15"/>
    </row>
    <row r="10" customHeight="1" spans="1:4">
      <c r="A10" s="55" t="s">
        <v>1362</v>
      </c>
      <c r="B10" s="56"/>
      <c r="C10" s="13" t="s">
        <v>1363</v>
      </c>
      <c r="D10" s="15"/>
    </row>
    <row r="11" customHeight="1" spans="1:4">
      <c r="A11" s="55" t="s">
        <v>1364</v>
      </c>
      <c r="B11" s="56"/>
      <c r="C11" s="9" t="s">
        <v>1365</v>
      </c>
      <c r="D11" s="10">
        <v>0</v>
      </c>
    </row>
    <row r="12" customHeight="1" spans="1:4">
      <c r="A12" s="55" t="s">
        <v>1366</v>
      </c>
      <c r="B12" s="56"/>
      <c r="C12" s="13" t="s">
        <v>1367</v>
      </c>
      <c r="D12" s="15"/>
    </row>
    <row r="13" customHeight="1" spans="1:4">
      <c r="A13" s="55" t="s">
        <v>1368</v>
      </c>
      <c r="B13" s="56"/>
      <c r="C13" s="13" t="s">
        <v>1369</v>
      </c>
      <c r="D13" s="15"/>
    </row>
    <row r="14" customHeight="1" spans="1:4">
      <c r="A14" s="55" t="s">
        <v>1370</v>
      </c>
      <c r="B14" s="56"/>
      <c r="C14" s="13" t="s">
        <v>1371</v>
      </c>
      <c r="D14" s="15"/>
    </row>
    <row r="15" customHeight="1" spans="1:4">
      <c r="A15" s="55" t="s">
        <v>1372</v>
      </c>
      <c r="B15" s="56"/>
      <c r="C15" s="13" t="s">
        <v>1373</v>
      </c>
      <c r="D15" s="15"/>
    </row>
    <row r="16" customHeight="1" spans="1:4">
      <c r="A16" s="55" t="s">
        <v>1374</v>
      </c>
      <c r="B16" s="56"/>
      <c r="C16" s="13" t="s">
        <v>1375</v>
      </c>
      <c r="D16" s="15"/>
    </row>
    <row r="17" customHeight="1" spans="1:4">
      <c r="A17" s="55" t="s">
        <v>1376</v>
      </c>
      <c r="B17" s="56"/>
      <c r="C17" s="13" t="s">
        <v>1377</v>
      </c>
      <c r="D17" s="15"/>
    </row>
    <row r="18" customHeight="1" spans="1:4">
      <c r="A18" s="55" t="s">
        <v>1378</v>
      </c>
      <c r="B18" s="56"/>
      <c r="C18" s="13" t="s">
        <v>1379</v>
      </c>
      <c r="D18" s="15"/>
    </row>
    <row r="19" customHeight="1" spans="1:4">
      <c r="A19" s="55" t="s">
        <v>1380</v>
      </c>
      <c r="B19" s="56"/>
      <c r="C19" s="9" t="s">
        <v>1381</v>
      </c>
      <c r="D19" s="10">
        <v>0</v>
      </c>
    </row>
    <row r="20" customHeight="1" spans="1:4">
      <c r="A20" s="57" t="s">
        <v>1382</v>
      </c>
      <c r="B20" s="56"/>
      <c r="C20" s="13" t="s">
        <v>1381</v>
      </c>
      <c r="D20" s="16">
        <v>19</v>
      </c>
    </row>
    <row r="21" s="2" customFormat="1" customHeight="1" spans="1:8">
      <c r="A21" s="53" t="s">
        <v>1383</v>
      </c>
      <c r="B21" s="54">
        <v>0</v>
      </c>
      <c r="C21" s="17"/>
      <c r="D21" s="17"/>
      <c r="F21" s="11"/>
      <c r="H21" s="12"/>
    </row>
    <row r="22" customHeight="1" spans="1:4">
      <c r="A22" s="55" t="s">
        <v>1384</v>
      </c>
      <c r="B22" s="56"/>
      <c r="C22" s="13"/>
      <c r="D22" s="16"/>
    </row>
    <row r="23" customHeight="1" spans="1:4">
      <c r="A23" s="55" t="s">
        <v>1385</v>
      </c>
      <c r="B23" s="56"/>
      <c r="C23" s="13"/>
      <c r="D23" s="16"/>
    </row>
    <row r="24" s="2" customFormat="1" customHeight="1" spans="1:4">
      <c r="A24" s="53" t="s">
        <v>1386</v>
      </c>
      <c r="B24" s="54">
        <v>0</v>
      </c>
      <c r="C24" s="13"/>
      <c r="D24" s="16"/>
    </row>
    <row r="25" ht="35.25" customHeight="1" spans="1:4">
      <c r="A25" s="57" t="s">
        <v>1387</v>
      </c>
      <c r="B25" s="56"/>
      <c r="C25" s="13"/>
      <c r="D25" s="16"/>
    </row>
    <row r="26" customHeight="1" spans="1:4">
      <c r="A26" s="55"/>
      <c r="B26" s="56"/>
      <c r="C26" s="13"/>
      <c r="D26" s="16"/>
    </row>
    <row r="27" customHeight="1" spans="1:4">
      <c r="A27" s="58" t="s">
        <v>1388</v>
      </c>
      <c r="B27" s="54">
        <v>0</v>
      </c>
      <c r="C27" s="18" t="s">
        <v>1389</v>
      </c>
      <c r="D27" s="10">
        <v>0</v>
      </c>
    </row>
    <row r="28" s="3" customFormat="1" ht="23.25" customHeight="1" spans="1:4">
      <c r="A28" s="59" t="s">
        <v>1390</v>
      </c>
      <c r="B28" s="60"/>
      <c r="C28" s="19" t="s">
        <v>1391</v>
      </c>
      <c r="D28" s="20"/>
    </row>
    <row r="29" ht="23.25" customHeight="1" spans="1:4">
      <c r="A29" s="61" t="s">
        <v>1392</v>
      </c>
      <c r="B29" s="56"/>
      <c r="C29" s="21" t="s">
        <v>1393</v>
      </c>
      <c r="D29" s="22"/>
    </row>
    <row r="30" ht="23.25" customHeight="1" spans="1:4">
      <c r="A30" s="23" t="s">
        <v>69</v>
      </c>
      <c r="B30" s="54">
        <v>0</v>
      </c>
      <c r="C30" s="23" t="s">
        <v>104</v>
      </c>
      <c r="D30" s="24">
        <v>0</v>
      </c>
    </row>
    <row r="31" customHeight="1" spans="1:4">
      <c r="A31" s="1" t="s">
        <v>1394</v>
      </c>
      <c r="C31" s="25"/>
      <c r="D31" s="26"/>
    </row>
    <row r="33" s="2" customFormat="1" customHeight="1" spans="1:4">
      <c r="A33" s="1"/>
      <c r="B33" s="62"/>
      <c r="C33" s="1"/>
      <c r="D33" s="1"/>
    </row>
    <row r="36" customHeight="1" spans="3:4">
      <c r="C36" s="2"/>
      <c r="D36" s="2"/>
    </row>
    <row r="39" s="2" customFormat="1" customHeight="1" spans="1:4">
      <c r="A39" s="1"/>
      <c r="B39" s="1"/>
      <c r="C39" s="1"/>
      <c r="D39" s="1"/>
    </row>
    <row r="42" customHeight="1" spans="3:4">
      <c r="C42" s="2"/>
      <c r="D42" s="2"/>
    </row>
  </sheetData>
  <mergeCells count="1">
    <mergeCell ref="A2:D2"/>
  </mergeCells>
  <pageMargins left="0.699305555555556" right="0.699305555555556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D21"/>
  <sheetViews>
    <sheetView tabSelected="1" workbookViewId="0">
      <selection activeCell="I19" sqref="I19"/>
    </sheetView>
  </sheetViews>
  <sheetFormatPr defaultColWidth="9" defaultRowHeight="13.5" outlineLevelCol="3"/>
  <cols>
    <col min="1" max="1" width="31.75" style="27" customWidth="1"/>
    <col min="2" max="3" width="25.625" style="27" customWidth="1"/>
    <col min="4" max="4" width="21.75" style="27" customWidth="1"/>
    <col min="5" max="16384" width="9" style="27"/>
  </cols>
  <sheetData>
    <row r="1" s="27" customFormat="1" ht="14.25" spans="1:4">
      <c r="A1" s="28" t="s">
        <v>1395</v>
      </c>
      <c r="B1" s="29"/>
      <c r="C1" s="29"/>
      <c r="D1" s="29"/>
    </row>
    <row r="2" s="27" customFormat="1" ht="25.5" spans="1:4">
      <c r="A2" s="30" t="s">
        <v>1396</v>
      </c>
      <c r="B2" s="31"/>
      <c r="C2" s="30"/>
      <c r="D2" s="31"/>
    </row>
    <row r="3" s="27" customFormat="1" ht="14.25" spans="1:4">
      <c r="A3" s="32"/>
      <c r="B3" s="33"/>
      <c r="C3" s="32"/>
      <c r="D3" s="33" t="s">
        <v>1</v>
      </c>
    </row>
    <row r="4" s="27" customFormat="1" ht="14.25" spans="1:4">
      <c r="A4" s="34" t="s">
        <v>1253</v>
      </c>
      <c r="B4" s="35" t="s">
        <v>1350</v>
      </c>
      <c r="C4" s="34" t="s">
        <v>1253</v>
      </c>
      <c r="D4" s="35" t="s">
        <v>1351</v>
      </c>
    </row>
    <row r="5" s="27" customFormat="1" ht="28.5" spans="1:4">
      <c r="A5" s="36" t="s">
        <v>1397</v>
      </c>
      <c r="B5" s="37">
        <v>1949</v>
      </c>
      <c r="C5" s="36" t="s">
        <v>1398</v>
      </c>
      <c r="D5" s="37">
        <v>1525</v>
      </c>
    </row>
    <row r="6" s="27" customFormat="1" ht="22.5" customHeight="1" spans="1:4">
      <c r="A6" s="38" t="s">
        <v>1399</v>
      </c>
      <c r="B6" s="39">
        <v>410</v>
      </c>
      <c r="C6" s="38" t="s">
        <v>1400</v>
      </c>
      <c r="D6" s="39">
        <v>1375</v>
      </c>
    </row>
    <row r="7" s="27" customFormat="1" ht="14.25" spans="1:4">
      <c r="A7" s="38" t="s">
        <v>1401</v>
      </c>
      <c r="B7" s="39">
        <v>1476</v>
      </c>
      <c r="C7" s="38" t="s">
        <v>1402</v>
      </c>
      <c r="D7" s="39">
        <v>106</v>
      </c>
    </row>
    <row r="8" s="27" customFormat="1" ht="14.25" spans="1:4">
      <c r="A8" s="38" t="s">
        <v>1403</v>
      </c>
      <c r="B8" s="39">
        <v>42</v>
      </c>
      <c r="C8" s="38" t="s">
        <v>1404</v>
      </c>
      <c r="D8" s="39">
        <v>43</v>
      </c>
    </row>
    <row r="9" s="27" customFormat="1" ht="14.25" spans="1:4">
      <c r="A9" s="40" t="s">
        <v>1405</v>
      </c>
      <c r="B9" s="39">
        <v>4</v>
      </c>
      <c r="C9" s="40" t="s">
        <v>1406</v>
      </c>
      <c r="D9" s="39">
        <v>1</v>
      </c>
    </row>
    <row r="10" s="27" customFormat="1" ht="14.25" spans="1:4">
      <c r="A10" s="38" t="s">
        <v>1407</v>
      </c>
      <c r="B10" s="39">
        <v>17</v>
      </c>
      <c r="C10" s="40" t="s">
        <v>29</v>
      </c>
      <c r="D10" s="41"/>
    </row>
    <row r="11" s="27" customFormat="1" ht="14.25" spans="1:4">
      <c r="A11" s="38" t="s">
        <v>1408</v>
      </c>
      <c r="B11" s="41"/>
      <c r="C11" s="40"/>
      <c r="D11" s="39"/>
    </row>
    <row r="12" s="27" customFormat="1" ht="14.25" spans="1:4">
      <c r="A12" s="42" t="s">
        <v>1409</v>
      </c>
      <c r="B12" s="37"/>
      <c r="C12" s="43" t="s">
        <v>1410</v>
      </c>
      <c r="D12" s="37"/>
    </row>
    <row r="13" s="27" customFormat="1" ht="14.25" spans="1:4">
      <c r="A13" s="38" t="s">
        <v>1411</v>
      </c>
      <c r="B13" s="39"/>
      <c r="C13" s="38" t="s">
        <v>1412</v>
      </c>
      <c r="D13" s="39"/>
    </row>
    <row r="14" s="27" customFormat="1" ht="14.25" spans="1:4">
      <c r="A14" s="38" t="s">
        <v>1413</v>
      </c>
      <c r="B14" s="39"/>
      <c r="C14" s="38" t="s">
        <v>1414</v>
      </c>
      <c r="D14" s="39"/>
    </row>
    <row r="15" s="27" customFormat="1" ht="14.25" spans="1:4">
      <c r="A15" s="38" t="s">
        <v>1403</v>
      </c>
      <c r="B15" s="39"/>
      <c r="C15" s="40" t="s">
        <v>1406</v>
      </c>
      <c r="D15" s="39"/>
    </row>
    <row r="16" s="27" customFormat="1" ht="14.25" spans="1:4">
      <c r="A16" s="40" t="s">
        <v>1405</v>
      </c>
      <c r="B16" s="39"/>
      <c r="C16" s="40" t="s">
        <v>29</v>
      </c>
      <c r="D16" s="41"/>
    </row>
    <row r="17" s="27" customFormat="1" ht="14.25" spans="1:4">
      <c r="A17" s="38" t="s">
        <v>1408</v>
      </c>
      <c r="B17" s="39"/>
      <c r="C17" s="38"/>
      <c r="D17" s="39"/>
    </row>
    <row r="18" s="27" customFormat="1" ht="14.25" spans="1:4">
      <c r="A18" s="44" t="s">
        <v>1388</v>
      </c>
      <c r="B18" s="37"/>
      <c r="C18" s="44" t="s">
        <v>1389</v>
      </c>
      <c r="D18" s="37"/>
    </row>
    <row r="19" s="27" customFormat="1" ht="14.25" spans="1:4">
      <c r="A19" s="45" t="s">
        <v>1415</v>
      </c>
      <c r="B19" s="39">
        <v>3031</v>
      </c>
      <c r="C19" s="46" t="s">
        <v>1416</v>
      </c>
      <c r="D19" s="39">
        <v>3455</v>
      </c>
    </row>
    <row r="20" s="27" customFormat="1" ht="14.25" spans="1:4">
      <c r="A20" s="47"/>
      <c r="B20" s="39"/>
      <c r="C20" s="48"/>
      <c r="D20" s="49"/>
    </row>
    <row r="21" s="27" customFormat="1" ht="14.25" spans="1:4">
      <c r="A21" s="50" t="s">
        <v>69</v>
      </c>
      <c r="B21" s="37">
        <v>4368</v>
      </c>
      <c r="C21" s="50" t="s">
        <v>104</v>
      </c>
      <c r="D21" s="37">
        <v>4368</v>
      </c>
    </row>
  </sheetData>
  <mergeCells count="1">
    <mergeCell ref="A2:D2"/>
  </mergeCells>
  <pageMargins left="0.699305555555556" right="0.699305555555556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topLeftCell="A16" workbookViewId="0">
      <selection activeCell="G29" sqref="G29"/>
    </sheetView>
  </sheetViews>
  <sheetFormatPr defaultColWidth="9" defaultRowHeight="21" customHeight="1" outlineLevelCol="5"/>
  <cols>
    <col min="1" max="1" width="45.5" style="1" customWidth="1"/>
    <col min="2" max="2" width="29.625" style="1" customWidth="1"/>
    <col min="3" max="3" width="9" style="1"/>
    <col min="4" max="4" width="9.625" style="1" customWidth="1"/>
    <col min="5" max="5" width="9" style="1"/>
    <col min="6" max="6" width="12" style="1" customWidth="1"/>
    <col min="7" max="16382" width="9" style="1"/>
  </cols>
  <sheetData>
    <row r="1" s="1" customFormat="1" ht="21.75" customHeight="1" spans="1:1">
      <c r="A1" s="4" t="s">
        <v>1417</v>
      </c>
    </row>
    <row r="2" s="1" customFormat="1" ht="41.25" customHeight="1" spans="1:2">
      <c r="A2" s="5" t="s">
        <v>1418</v>
      </c>
      <c r="B2" s="5"/>
    </row>
    <row r="3" s="1" customFormat="1" customHeight="1" spans="2:2">
      <c r="B3" s="6" t="s">
        <v>1</v>
      </c>
    </row>
    <row r="4" s="1" customFormat="1" ht="36" customHeight="1" spans="1:2">
      <c r="A4" s="7" t="s">
        <v>1349</v>
      </c>
      <c r="B4" s="8" t="s">
        <v>1351</v>
      </c>
    </row>
    <row r="5" s="2" customFormat="1" customHeight="1" spans="1:6">
      <c r="A5" s="9" t="s">
        <v>1353</v>
      </c>
      <c r="B5" s="10">
        <v>0</v>
      </c>
      <c r="D5" s="11"/>
      <c r="F5" s="12"/>
    </row>
    <row r="6" s="1" customFormat="1" customHeight="1" spans="1:2">
      <c r="A6" s="13" t="s">
        <v>1355</v>
      </c>
      <c r="B6" s="14"/>
    </row>
    <row r="7" s="1" customFormat="1" customHeight="1" spans="1:2">
      <c r="A7" s="13" t="s">
        <v>1357</v>
      </c>
      <c r="B7" s="15"/>
    </row>
    <row r="8" s="1" customFormat="1" customHeight="1" spans="1:2">
      <c r="A8" s="13" t="s">
        <v>1359</v>
      </c>
      <c r="B8" s="15"/>
    </row>
    <row r="9" s="1" customFormat="1" customHeight="1" spans="1:2">
      <c r="A9" s="13" t="s">
        <v>1361</v>
      </c>
      <c r="B9" s="15"/>
    </row>
    <row r="10" s="1" customFormat="1" customHeight="1" spans="1:2">
      <c r="A10" s="13" t="s">
        <v>1363</v>
      </c>
      <c r="B10" s="15"/>
    </row>
    <row r="11" s="1" customFormat="1" customHeight="1" spans="1:2">
      <c r="A11" s="9" t="s">
        <v>1365</v>
      </c>
      <c r="B11" s="10">
        <v>0</v>
      </c>
    </row>
    <row r="12" s="1" customFormat="1" customHeight="1" spans="1:2">
      <c r="A12" s="13" t="s">
        <v>1367</v>
      </c>
      <c r="B12" s="15"/>
    </row>
    <row r="13" s="1" customFormat="1" customHeight="1" spans="1:2">
      <c r="A13" s="13" t="s">
        <v>1369</v>
      </c>
      <c r="B13" s="15"/>
    </row>
    <row r="14" s="1" customFormat="1" customHeight="1" spans="1:2">
      <c r="A14" s="13" t="s">
        <v>1371</v>
      </c>
      <c r="B14" s="15"/>
    </row>
    <row r="15" s="1" customFormat="1" customHeight="1" spans="1:2">
      <c r="A15" s="13" t="s">
        <v>1373</v>
      </c>
      <c r="B15" s="15"/>
    </row>
    <row r="16" s="1" customFormat="1" customHeight="1" spans="1:2">
      <c r="A16" s="13" t="s">
        <v>1375</v>
      </c>
      <c r="B16" s="15"/>
    </row>
    <row r="17" s="1" customFormat="1" customHeight="1" spans="1:2">
      <c r="A17" s="13" t="s">
        <v>1377</v>
      </c>
      <c r="B17" s="15"/>
    </row>
    <row r="18" s="1" customFormat="1" customHeight="1" spans="1:2">
      <c r="A18" s="13" t="s">
        <v>1379</v>
      </c>
      <c r="B18" s="15"/>
    </row>
    <row r="19" s="1" customFormat="1" customHeight="1" spans="1:2">
      <c r="A19" s="9" t="s">
        <v>1381</v>
      </c>
      <c r="B19" s="10">
        <v>0</v>
      </c>
    </row>
    <row r="20" s="1" customFormat="1" customHeight="1" spans="1:2">
      <c r="A20" s="13" t="s">
        <v>1381</v>
      </c>
      <c r="B20" s="16"/>
    </row>
    <row r="21" s="2" customFormat="1" customHeight="1" spans="1:6">
      <c r="A21" s="17"/>
      <c r="B21" s="17"/>
      <c r="D21" s="11"/>
      <c r="F21" s="12"/>
    </row>
    <row r="22" s="1" customFormat="1" customHeight="1" spans="1:2">
      <c r="A22" s="13"/>
      <c r="B22" s="16"/>
    </row>
    <row r="23" s="1" customFormat="1" customHeight="1" spans="1:2">
      <c r="A23" s="13"/>
      <c r="B23" s="16"/>
    </row>
    <row r="24" s="2" customFormat="1" customHeight="1" spans="1:2">
      <c r="A24" s="13"/>
      <c r="B24" s="16"/>
    </row>
    <row r="25" s="1" customFormat="1" ht="35.25" customHeight="1" spans="1:2">
      <c r="A25" s="13"/>
      <c r="B25" s="16"/>
    </row>
    <row r="26" s="1" customFormat="1" customHeight="1" spans="1:2">
      <c r="A26" s="13"/>
      <c r="B26" s="16"/>
    </row>
    <row r="27" s="1" customFormat="1" customHeight="1" spans="1:2">
      <c r="A27" s="18" t="s">
        <v>1389</v>
      </c>
      <c r="B27" s="10">
        <v>0</v>
      </c>
    </row>
    <row r="28" s="3" customFormat="1" ht="23.25" customHeight="1" spans="1:2">
      <c r="A28" s="19" t="s">
        <v>1391</v>
      </c>
      <c r="B28" s="20"/>
    </row>
    <row r="29" s="1" customFormat="1" ht="23.25" customHeight="1" spans="1:2">
      <c r="A29" s="21" t="s">
        <v>1393</v>
      </c>
      <c r="B29" s="22"/>
    </row>
    <row r="30" s="1" customFormat="1" ht="23.25" customHeight="1" spans="1:2">
      <c r="A30" s="23" t="s">
        <v>104</v>
      </c>
      <c r="B30" s="24">
        <v>0</v>
      </c>
    </row>
    <row r="31" s="1" customFormat="1" customHeight="1" spans="1:2">
      <c r="A31" s="25"/>
      <c r="B31" s="26"/>
    </row>
    <row r="32" s="1" customFormat="1" customHeight="1"/>
    <row r="33" s="2" customFormat="1" customHeight="1" spans="1:2">
      <c r="A33" s="1"/>
      <c r="B33" s="1"/>
    </row>
    <row r="34" s="1" customFormat="1" customHeight="1"/>
    <row r="35" s="1" customFormat="1" customHeight="1"/>
    <row r="36" s="1" customFormat="1" customHeight="1" spans="1:2">
      <c r="A36" s="2"/>
      <c r="B36" s="2"/>
    </row>
    <row r="37" s="1" customFormat="1" customHeight="1"/>
    <row r="38" s="1" customFormat="1" customHeight="1"/>
    <row r="39" s="2" customFormat="1" customHeight="1" spans="1:2">
      <c r="A39" s="1"/>
      <c r="B39" s="1"/>
    </row>
    <row r="40" s="1" customFormat="1" customHeight="1"/>
    <row r="41" s="1" customFormat="1" customHeight="1"/>
    <row r="42" s="1" customFormat="1" customHeight="1" spans="1:2">
      <c r="A42" s="2"/>
      <c r="B42" s="2"/>
    </row>
  </sheetData>
  <mergeCells count="1">
    <mergeCell ref="A2:B2"/>
  </mergeCells>
  <pageMargins left="0.699305555555556" right="0.699305555555556" top="0.75" bottom="0.75" header="0.3" footer="0.3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B31" sqref="B31"/>
    </sheetView>
  </sheetViews>
  <sheetFormatPr defaultColWidth="9" defaultRowHeight="21" customHeight="1" outlineLevelCol="5"/>
  <cols>
    <col min="1" max="1" width="45.5" style="1" customWidth="1"/>
    <col min="2" max="2" width="29.625" style="1" customWidth="1"/>
    <col min="3" max="3" width="9" style="1"/>
    <col min="4" max="4" width="9.625" style="1" customWidth="1"/>
    <col min="5" max="5" width="9" style="1"/>
    <col min="6" max="6" width="12" style="1" customWidth="1"/>
    <col min="7" max="16382" width="9" style="1"/>
  </cols>
  <sheetData>
    <row r="1" s="1" customFormat="1" ht="21.75" customHeight="1" spans="1:1">
      <c r="A1" s="4" t="s">
        <v>1419</v>
      </c>
    </row>
    <row r="2" s="1" customFormat="1" ht="41.25" customHeight="1" spans="1:2">
      <c r="A2" s="5" t="s">
        <v>1420</v>
      </c>
      <c r="B2" s="5"/>
    </row>
    <row r="3" s="1" customFormat="1" customHeight="1" spans="2:2">
      <c r="B3" s="6" t="s">
        <v>1</v>
      </c>
    </row>
    <row r="4" s="1" customFormat="1" ht="36" customHeight="1" spans="1:2">
      <c r="A4" s="7" t="s">
        <v>1349</v>
      </c>
      <c r="B4" s="8" t="s">
        <v>1035</v>
      </c>
    </row>
    <row r="5" s="2" customFormat="1" customHeight="1" spans="1:6">
      <c r="A5" s="9" t="s">
        <v>1353</v>
      </c>
      <c r="B5" s="10">
        <v>0</v>
      </c>
      <c r="D5" s="11"/>
      <c r="F5" s="12"/>
    </row>
    <row r="6" s="1" customFormat="1" customHeight="1" spans="1:2">
      <c r="A6" s="13" t="s">
        <v>1355</v>
      </c>
      <c r="B6" s="14"/>
    </row>
    <row r="7" s="1" customFormat="1" customHeight="1" spans="1:2">
      <c r="A7" s="13" t="s">
        <v>1357</v>
      </c>
      <c r="B7" s="15"/>
    </row>
    <row r="8" s="1" customFormat="1" customHeight="1" spans="1:2">
      <c r="A8" s="13" t="s">
        <v>1359</v>
      </c>
      <c r="B8" s="15"/>
    </row>
    <row r="9" s="1" customFormat="1" customHeight="1" spans="1:2">
      <c r="A9" s="13" t="s">
        <v>1361</v>
      </c>
      <c r="B9" s="15"/>
    </row>
    <row r="10" s="1" customFormat="1" customHeight="1" spans="1:2">
      <c r="A10" s="13" t="s">
        <v>1363</v>
      </c>
      <c r="B10" s="15"/>
    </row>
    <row r="11" s="1" customFormat="1" customHeight="1" spans="1:2">
      <c r="A11" s="9" t="s">
        <v>1365</v>
      </c>
      <c r="B11" s="10">
        <v>0</v>
      </c>
    </row>
    <row r="12" s="1" customFormat="1" customHeight="1" spans="1:2">
      <c r="A12" s="13" t="s">
        <v>1367</v>
      </c>
      <c r="B12" s="15"/>
    </row>
    <row r="13" s="1" customFormat="1" customHeight="1" spans="1:2">
      <c r="A13" s="13" t="s">
        <v>1369</v>
      </c>
      <c r="B13" s="15"/>
    </row>
    <row r="14" s="1" customFormat="1" customHeight="1" spans="1:2">
      <c r="A14" s="13" t="s">
        <v>1371</v>
      </c>
      <c r="B14" s="15"/>
    </row>
    <row r="15" s="1" customFormat="1" customHeight="1" spans="1:2">
      <c r="A15" s="13" t="s">
        <v>1373</v>
      </c>
      <c r="B15" s="15"/>
    </row>
    <row r="16" s="1" customFormat="1" customHeight="1" spans="1:2">
      <c r="A16" s="13" t="s">
        <v>1375</v>
      </c>
      <c r="B16" s="15"/>
    </row>
    <row r="17" s="1" customFormat="1" customHeight="1" spans="1:2">
      <c r="A17" s="13" t="s">
        <v>1377</v>
      </c>
      <c r="B17" s="15"/>
    </row>
    <row r="18" s="1" customFormat="1" customHeight="1" spans="1:2">
      <c r="A18" s="13" t="s">
        <v>1379</v>
      </c>
      <c r="B18" s="15"/>
    </row>
    <row r="19" s="1" customFormat="1" customHeight="1" spans="1:2">
      <c r="A19" s="9" t="s">
        <v>1381</v>
      </c>
      <c r="B19" s="10">
        <v>0</v>
      </c>
    </row>
    <row r="20" s="1" customFormat="1" customHeight="1" spans="1:2">
      <c r="A20" s="13" t="s">
        <v>1381</v>
      </c>
      <c r="B20" s="16">
        <v>19</v>
      </c>
    </row>
    <row r="21" s="2" customFormat="1" customHeight="1" spans="1:6">
      <c r="A21" s="17"/>
      <c r="B21" s="17"/>
      <c r="D21" s="11"/>
      <c r="F21" s="12"/>
    </row>
    <row r="22" s="1" customFormat="1" customHeight="1" spans="1:2">
      <c r="A22" s="13"/>
      <c r="B22" s="16"/>
    </row>
    <row r="23" s="1" customFormat="1" customHeight="1" spans="1:2">
      <c r="A23" s="13"/>
      <c r="B23" s="16"/>
    </row>
    <row r="24" s="2" customFormat="1" customHeight="1" spans="1:2">
      <c r="A24" s="13"/>
      <c r="B24" s="16"/>
    </row>
    <row r="25" s="1" customFormat="1" ht="35.25" customHeight="1" spans="1:2">
      <c r="A25" s="13"/>
      <c r="B25" s="16"/>
    </row>
    <row r="26" s="1" customFormat="1" customHeight="1" spans="1:2">
      <c r="A26" s="13"/>
      <c r="B26" s="16"/>
    </row>
    <row r="27" s="1" customFormat="1" customHeight="1" spans="1:2">
      <c r="A27" s="18" t="s">
        <v>1389</v>
      </c>
      <c r="B27" s="10">
        <v>0</v>
      </c>
    </row>
    <row r="28" s="3" customFormat="1" ht="23.25" customHeight="1" spans="1:2">
      <c r="A28" s="19" t="s">
        <v>1391</v>
      </c>
      <c r="B28" s="20"/>
    </row>
    <row r="29" s="1" customFormat="1" ht="23.25" customHeight="1" spans="1:2">
      <c r="A29" s="21" t="s">
        <v>1393</v>
      </c>
      <c r="B29" s="22"/>
    </row>
    <row r="30" s="1" customFormat="1" ht="23.25" customHeight="1" spans="1:2">
      <c r="A30" s="23" t="s">
        <v>104</v>
      </c>
      <c r="B30" s="24">
        <v>19</v>
      </c>
    </row>
    <row r="31" s="1" customFormat="1" customHeight="1" spans="1:2">
      <c r="A31" s="25"/>
      <c r="B31" s="26"/>
    </row>
    <row r="32" s="1" customFormat="1" customHeight="1"/>
    <row r="33" s="2" customFormat="1" customHeight="1" spans="1:2">
      <c r="A33" s="1"/>
      <c r="B33" s="1"/>
    </row>
    <row r="34" s="1" customFormat="1" customHeight="1"/>
    <row r="35" s="1" customFormat="1" customHeight="1"/>
    <row r="36" s="1" customFormat="1" customHeight="1" spans="1:2">
      <c r="A36" s="2"/>
      <c r="B36" s="2"/>
    </row>
    <row r="37" s="1" customFormat="1" customHeight="1"/>
    <row r="38" s="1" customFormat="1" customHeight="1"/>
    <row r="39" s="2" customFormat="1" customHeight="1" spans="1:2">
      <c r="A39" s="1"/>
      <c r="B39" s="1"/>
    </row>
    <row r="40" s="1" customFormat="1" customHeight="1"/>
    <row r="41" s="1" customFormat="1" customHeight="1"/>
    <row r="42" s="1" customFormat="1" customHeight="1" spans="1:2">
      <c r="A42" s="2"/>
      <c r="B42" s="2"/>
    </row>
  </sheetData>
  <mergeCells count="1">
    <mergeCell ref="A2:B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4"/>
  <sheetViews>
    <sheetView showZeros="0" workbookViewId="0">
      <pane xSplit="1" ySplit="5" topLeftCell="B30" activePane="bottomRight" state="frozen"/>
      <selection/>
      <selection pane="topRight"/>
      <selection pane="bottomLeft"/>
      <selection pane="bottomRight" activeCell="D35" sqref="D35"/>
    </sheetView>
  </sheetViews>
  <sheetFormatPr defaultColWidth="9" defaultRowHeight="14.25" outlineLevelCol="1"/>
  <cols>
    <col min="1" max="1" width="37" style="252" customWidth="1"/>
    <col min="2" max="2" width="29.375" style="236" customWidth="1"/>
    <col min="3" max="16384" width="9" style="236"/>
  </cols>
  <sheetData>
    <row r="1" spans="1:1">
      <c r="A1" s="253" t="s">
        <v>33</v>
      </c>
    </row>
    <row r="2" ht="31.5" customHeight="1" spans="1:2">
      <c r="A2" s="237" t="s">
        <v>34</v>
      </c>
      <c r="B2" s="237"/>
    </row>
    <row r="3" ht="25.5" customHeight="1" spans="1:1">
      <c r="A3" s="254"/>
    </row>
    <row r="4" s="235" customFormat="1" ht="30.75" customHeight="1" spans="1:2">
      <c r="A4" s="255" t="s">
        <v>35</v>
      </c>
      <c r="B4" s="256"/>
    </row>
    <row r="5" s="235" customFormat="1" ht="30.75" customHeight="1" spans="1:2">
      <c r="A5" s="119" t="s">
        <v>36</v>
      </c>
      <c r="B5" s="119" t="s">
        <v>37</v>
      </c>
    </row>
    <row r="6" ht="30.75" customHeight="1" spans="1:2">
      <c r="A6" s="257" t="s">
        <v>38</v>
      </c>
      <c r="B6" s="258">
        <f>SUM(B7,B22)</f>
        <v>32331</v>
      </c>
    </row>
    <row r="7" ht="30.75" customHeight="1" spans="1:2">
      <c r="A7" s="259" t="s">
        <v>39</v>
      </c>
      <c r="B7" s="258">
        <f>SUM(B8:B21)</f>
        <v>28331</v>
      </c>
    </row>
    <row r="8" ht="30.75" customHeight="1" spans="1:2">
      <c r="A8" s="260" t="s">
        <v>40</v>
      </c>
      <c r="B8" s="258">
        <v>10600</v>
      </c>
    </row>
    <row r="9" ht="30.75" customHeight="1" spans="1:2">
      <c r="A9" s="260" t="s">
        <v>41</v>
      </c>
      <c r="B9" s="258"/>
    </row>
    <row r="10" ht="30.75" customHeight="1" spans="1:2">
      <c r="A10" s="260" t="s">
        <v>42</v>
      </c>
      <c r="B10" s="258">
        <v>2200</v>
      </c>
    </row>
    <row r="11" ht="30.75" customHeight="1" spans="1:2">
      <c r="A11" s="260" t="s">
        <v>43</v>
      </c>
      <c r="B11" s="258">
        <v>1600</v>
      </c>
    </row>
    <row r="12" ht="30.75" customHeight="1" spans="1:2">
      <c r="A12" s="260" t="s">
        <v>44</v>
      </c>
      <c r="B12" s="258">
        <v>20</v>
      </c>
    </row>
    <row r="13" ht="30.75" customHeight="1" spans="1:2">
      <c r="A13" s="260" t="s">
        <v>45</v>
      </c>
      <c r="B13" s="258">
        <v>1700</v>
      </c>
    </row>
    <row r="14" ht="30.75" customHeight="1" spans="1:2">
      <c r="A14" s="260" t="s">
        <v>46</v>
      </c>
      <c r="B14" s="258">
        <v>3400</v>
      </c>
    </row>
    <row r="15" ht="30.75" customHeight="1" spans="1:2">
      <c r="A15" s="260" t="s">
        <v>47</v>
      </c>
      <c r="B15" s="258">
        <v>800</v>
      </c>
    </row>
    <row r="16" ht="30.75" customHeight="1" spans="1:2">
      <c r="A16" s="260" t="s">
        <v>48</v>
      </c>
      <c r="B16" s="258">
        <v>4400</v>
      </c>
    </row>
    <row r="17" ht="30.75" customHeight="1" spans="1:2">
      <c r="A17" s="260" t="s">
        <v>49</v>
      </c>
      <c r="B17" s="258">
        <v>3000</v>
      </c>
    </row>
    <row r="18" ht="30.75" customHeight="1" spans="1:2">
      <c r="A18" s="260" t="s">
        <v>50</v>
      </c>
      <c r="B18" s="258">
        <v>600</v>
      </c>
    </row>
    <row r="19" ht="30.75" customHeight="1" spans="1:2">
      <c r="A19" s="260" t="s">
        <v>51</v>
      </c>
      <c r="B19" s="258"/>
    </row>
    <row r="20" ht="30.75" customHeight="1" spans="1:2">
      <c r="A20" s="260" t="s">
        <v>52</v>
      </c>
      <c r="B20" s="258"/>
    </row>
    <row r="21" ht="30.75" customHeight="1" spans="1:2">
      <c r="A21" s="260" t="s">
        <v>53</v>
      </c>
      <c r="B21" s="258">
        <v>11</v>
      </c>
    </row>
    <row r="22" ht="30.75" customHeight="1" spans="1:2">
      <c r="A22" s="259" t="s">
        <v>54</v>
      </c>
      <c r="B22" s="258">
        <f>SUM(B23:B28)</f>
        <v>4000</v>
      </c>
    </row>
    <row r="23" ht="30.75" customHeight="1" spans="1:2">
      <c r="A23" s="260" t="s">
        <v>55</v>
      </c>
      <c r="B23" s="258"/>
    </row>
    <row r="24" ht="30.75" customHeight="1" spans="1:2">
      <c r="A24" s="260" t="s">
        <v>56</v>
      </c>
      <c r="B24" s="258">
        <v>1400</v>
      </c>
    </row>
    <row r="25" ht="30.75" customHeight="1" spans="1:2">
      <c r="A25" s="260" t="s">
        <v>57</v>
      </c>
      <c r="B25" s="258">
        <v>1000</v>
      </c>
    </row>
    <row r="26" ht="30.75" customHeight="1" spans="1:2">
      <c r="A26" s="260" t="s">
        <v>58</v>
      </c>
      <c r="B26" s="258"/>
    </row>
    <row r="27" ht="30.75" customHeight="1" spans="1:2">
      <c r="A27" s="260" t="s">
        <v>59</v>
      </c>
      <c r="B27" s="258">
        <v>400</v>
      </c>
    </row>
    <row r="28" ht="30.75" customHeight="1" spans="1:2">
      <c r="A28" s="260" t="s">
        <v>53</v>
      </c>
      <c r="B28" s="258">
        <v>1200</v>
      </c>
    </row>
    <row r="29" ht="30.75" customHeight="1" spans="1:2">
      <c r="A29" s="261" t="s">
        <v>60</v>
      </c>
      <c r="B29" s="262">
        <v>28827</v>
      </c>
    </row>
    <row r="30" ht="30.75" customHeight="1" spans="1:2">
      <c r="A30" s="261" t="s">
        <v>61</v>
      </c>
      <c r="B30" s="258">
        <v>6012</v>
      </c>
    </row>
    <row r="31" ht="30.75" customHeight="1" spans="1:2">
      <c r="A31" s="261" t="s">
        <v>62</v>
      </c>
      <c r="B31" s="258">
        <v>21814</v>
      </c>
    </row>
    <row r="32" ht="30.75" customHeight="1" spans="1:2">
      <c r="A32" s="261" t="s">
        <v>63</v>
      </c>
      <c r="B32" s="258">
        <v>1001</v>
      </c>
    </row>
    <row r="33" ht="30.75" customHeight="1" spans="1:2">
      <c r="A33" s="261" t="s">
        <v>64</v>
      </c>
      <c r="B33" s="263">
        <v>5469</v>
      </c>
    </row>
    <row r="34" ht="30.75" customHeight="1" spans="1:2">
      <c r="A34" s="264" t="s">
        <v>65</v>
      </c>
      <c r="B34" s="262">
        <v>0</v>
      </c>
    </row>
    <row r="35" ht="30.75" customHeight="1" spans="1:2">
      <c r="A35" s="261" t="s">
        <v>66</v>
      </c>
      <c r="B35" s="262"/>
    </row>
    <row r="36" ht="30.75" customHeight="1" spans="1:2">
      <c r="A36" s="261" t="s">
        <v>67</v>
      </c>
      <c r="B36" s="258">
        <v>2272</v>
      </c>
    </row>
    <row r="37" ht="30.75" customHeight="1" spans="1:2">
      <c r="A37" s="261" t="s">
        <v>68</v>
      </c>
      <c r="B37" s="258"/>
    </row>
    <row r="38" ht="30.75" customHeight="1" spans="1:2">
      <c r="A38" s="257"/>
      <c r="B38" s="258"/>
    </row>
    <row r="39" ht="30.75" customHeight="1" spans="1:2">
      <c r="A39" s="250" t="s">
        <v>69</v>
      </c>
      <c r="B39" s="265">
        <f>SUM(B6,B29,B33:B37)</f>
        <v>68899</v>
      </c>
    </row>
    <row r="40" ht="30.75" customHeight="1" spans="1:2">
      <c r="A40" s="266"/>
      <c r="B40" s="266"/>
    </row>
    <row r="41" ht="30.75" customHeight="1" spans="1:2">
      <c r="A41" s="267"/>
      <c r="B41" s="267"/>
    </row>
    <row r="42" spans="2:2">
      <c r="B42" s="268"/>
    </row>
    <row r="43" spans="2:2">
      <c r="B43" s="268"/>
    </row>
    <row r="44" spans="2:2">
      <c r="B44" s="268"/>
    </row>
  </sheetData>
  <mergeCells count="4">
    <mergeCell ref="A2:B2"/>
    <mergeCell ref="A4:B4"/>
    <mergeCell ref="A40:B40"/>
    <mergeCell ref="A41:B41"/>
  </mergeCells>
  <printOptions horizontalCentered="1"/>
  <pageMargins left="0.747916666666667" right="0.747916666666667" top="0.471527777777778" bottom="0.590277777777778" header="0.354166666666667" footer="0.354166666666667"/>
  <pageSetup paperSize="9" scale="75" orientation="landscape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opLeftCell="A27" workbookViewId="0">
      <selection activeCell="B16" sqref="B16"/>
    </sheetView>
  </sheetViews>
  <sheetFormatPr defaultColWidth="9" defaultRowHeight="14.25" outlineLevelCol="7"/>
  <cols>
    <col min="1" max="1" width="41.75" style="236" customWidth="1"/>
    <col min="2" max="2" width="27.5" style="236" customWidth="1"/>
    <col min="3" max="16384" width="9" style="236"/>
  </cols>
  <sheetData>
    <row r="1" spans="1:1">
      <c r="A1" s="235" t="s">
        <v>70</v>
      </c>
    </row>
    <row r="2" ht="31.5" customHeight="1" spans="1:2">
      <c r="A2" s="237" t="s">
        <v>71</v>
      </c>
      <c r="B2" s="237"/>
    </row>
    <row r="3" ht="25.5" customHeight="1" spans="2:2">
      <c r="B3" s="238" t="s">
        <v>1</v>
      </c>
    </row>
    <row r="4" s="235" customFormat="1" ht="30.75" customHeight="1" spans="1:2">
      <c r="A4" s="119" t="s">
        <v>72</v>
      </c>
      <c r="B4" s="119"/>
    </row>
    <row r="5" s="235" customFormat="1" ht="30.75" customHeight="1" spans="1:2">
      <c r="A5" s="119" t="s">
        <v>36</v>
      </c>
      <c r="B5" s="119" t="s">
        <v>37</v>
      </c>
    </row>
    <row r="6" ht="30.75" customHeight="1" spans="1:2">
      <c r="A6" s="239" t="s">
        <v>73</v>
      </c>
      <c r="B6" s="240">
        <f>SUM(B7:B30)</f>
        <v>49128</v>
      </c>
    </row>
    <row r="7" ht="30.75" customHeight="1" spans="1:2">
      <c r="A7" s="241" t="s">
        <v>74</v>
      </c>
      <c r="B7" s="242">
        <v>11351</v>
      </c>
    </row>
    <row r="8" ht="30.75" customHeight="1" spans="1:2">
      <c r="A8" s="241" t="s">
        <v>75</v>
      </c>
      <c r="B8" s="242">
        <v>0</v>
      </c>
    </row>
    <row r="9" ht="30.75" customHeight="1" spans="1:2">
      <c r="A9" s="241" t="s">
        <v>76</v>
      </c>
      <c r="B9" s="242">
        <v>696</v>
      </c>
    </row>
    <row r="10" ht="30.75" customHeight="1" spans="1:2">
      <c r="A10" s="241" t="s">
        <v>77</v>
      </c>
      <c r="B10" s="242">
        <v>11540</v>
      </c>
    </row>
    <row r="11" ht="30.75" customHeight="1" spans="1:2">
      <c r="A11" s="241" t="s">
        <v>78</v>
      </c>
      <c r="B11" s="242">
        <v>183</v>
      </c>
    </row>
    <row r="12" ht="30.75" customHeight="1" spans="1:2">
      <c r="A12" s="241" t="s">
        <v>79</v>
      </c>
      <c r="B12" s="242">
        <v>169</v>
      </c>
    </row>
    <row r="13" ht="30.75" customHeight="1" spans="1:2">
      <c r="A13" s="241" t="s">
        <v>80</v>
      </c>
      <c r="B13" s="242">
        <v>11329</v>
      </c>
    </row>
    <row r="14" ht="30.75" customHeight="1" spans="1:2">
      <c r="A14" s="241" t="s">
        <v>81</v>
      </c>
      <c r="B14" s="242">
        <v>5036</v>
      </c>
    </row>
    <row r="15" ht="30.75" customHeight="1" spans="1:2">
      <c r="A15" s="241" t="s">
        <v>82</v>
      </c>
      <c r="B15" s="242">
        <v>561</v>
      </c>
    </row>
    <row r="16" ht="30.75" customHeight="1" spans="1:2">
      <c r="A16" s="241" t="s">
        <v>83</v>
      </c>
      <c r="B16" s="242">
        <v>1035</v>
      </c>
    </row>
    <row r="17" ht="30.75" customHeight="1" spans="1:2">
      <c r="A17" s="241" t="s">
        <v>84</v>
      </c>
      <c r="B17" s="242">
        <v>778</v>
      </c>
    </row>
    <row r="18" ht="30.75" customHeight="1" spans="1:2">
      <c r="A18" s="241" t="s">
        <v>85</v>
      </c>
      <c r="B18" s="242">
        <v>423</v>
      </c>
    </row>
    <row r="19" ht="30.75" customHeight="1" spans="1:2">
      <c r="A19" s="241" t="s">
        <v>86</v>
      </c>
      <c r="B19" s="242">
        <v>0</v>
      </c>
    </row>
    <row r="20" ht="30.75" customHeight="1" spans="1:2">
      <c r="A20" s="241" t="s">
        <v>87</v>
      </c>
      <c r="B20" s="242">
        <v>0</v>
      </c>
    </row>
    <row r="21" ht="30.75" customHeight="1" spans="1:2">
      <c r="A21" s="241" t="s">
        <v>88</v>
      </c>
      <c r="B21" s="242">
        <v>0</v>
      </c>
    </row>
    <row r="22" ht="30.75" customHeight="1" spans="1:2">
      <c r="A22" s="241" t="s">
        <v>89</v>
      </c>
      <c r="B22" s="242">
        <v>0</v>
      </c>
    </row>
    <row r="23" ht="30.75" customHeight="1" spans="1:2">
      <c r="A23" s="241" t="s">
        <v>90</v>
      </c>
      <c r="B23" s="242">
        <v>0</v>
      </c>
    </row>
    <row r="24" ht="30.75" customHeight="1" spans="1:2">
      <c r="A24" s="241" t="s">
        <v>91</v>
      </c>
      <c r="B24" s="242">
        <v>4582</v>
      </c>
    </row>
    <row r="25" ht="30.75" customHeight="1" spans="1:2">
      <c r="A25" s="241" t="s">
        <v>92</v>
      </c>
      <c r="B25" s="242"/>
    </row>
    <row r="26" ht="30.75" customHeight="1" spans="1:2">
      <c r="A26" s="241" t="s">
        <v>93</v>
      </c>
      <c r="B26" s="242">
        <v>465</v>
      </c>
    </row>
    <row r="27" ht="30.75" customHeight="1" spans="1:2">
      <c r="A27" s="241" t="s">
        <v>94</v>
      </c>
      <c r="B27" s="242">
        <v>350</v>
      </c>
    </row>
    <row r="28" ht="30.75" customHeight="1" spans="1:2">
      <c r="A28" s="243" t="s">
        <v>95</v>
      </c>
      <c r="B28" s="242">
        <v>630</v>
      </c>
    </row>
    <row r="29" ht="30.75" customHeight="1" spans="1:2">
      <c r="A29" s="241" t="s">
        <v>96</v>
      </c>
      <c r="B29" s="242">
        <v>0</v>
      </c>
    </row>
    <row r="30" ht="30.75" customHeight="1" spans="1:2">
      <c r="A30" s="241" t="s">
        <v>97</v>
      </c>
      <c r="B30" s="242">
        <v>0</v>
      </c>
    </row>
    <row r="31" ht="30.75" customHeight="1" spans="1:8">
      <c r="A31" s="244" t="s">
        <v>98</v>
      </c>
      <c r="B31" s="245">
        <v>1151</v>
      </c>
      <c r="E31" s="246"/>
      <c r="F31" s="246"/>
      <c r="G31" s="246"/>
      <c r="H31" s="246"/>
    </row>
    <row r="32" ht="30.75" customHeight="1" spans="1:8">
      <c r="A32" s="247" t="s">
        <v>99</v>
      </c>
      <c r="B32" s="245">
        <v>612</v>
      </c>
      <c r="E32" s="246"/>
      <c r="F32" s="246"/>
      <c r="G32" s="246"/>
      <c r="H32" s="246"/>
    </row>
    <row r="33" ht="30.75" customHeight="1" spans="1:8">
      <c r="A33" s="247" t="s">
        <v>100</v>
      </c>
      <c r="B33" s="245">
        <v>213</v>
      </c>
      <c r="E33" s="246"/>
      <c r="F33" s="246"/>
      <c r="G33" s="248"/>
      <c r="H33" s="246"/>
    </row>
    <row r="34" ht="30.75" customHeight="1" spans="1:8">
      <c r="A34" s="247" t="s">
        <v>101</v>
      </c>
      <c r="B34" s="245">
        <v>326</v>
      </c>
      <c r="E34" s="246"/>
      <c r="F34" s="246"/>
      <c r="G34" s="246"/>
      <c r="H34" s="246"/>
    </row>
    <row r="35" ht="30.75" customHeight="1" spans="1:8">
      <c r="A35" s="249" t="s">
        <v>102</v>
      </c>
      <c r="B35" s="245">
        <v>9754</v>
      </c>
      <c r="E35" s="246"/>
      <c r="F35" s="246"/>
      <c r="G35" s="246"/>
      <c r="H35" s="246"/>
    </row>
    <row r="36" ht="30.75" customHeight="1" spans="1:2">
      <c r="A36" s="249" t="s">
        <v>103</v>
      </c>
      <c r="B36" s="242"/>
    </row>
    <row r="37" ht="30.75" customHeight="1" spans="1:2">
      <c r="A37" s="249"/>
      <c r="B37" s="249"/>
    </row>
    <row r="38" ht="30.75" customHeight="1" spans="1:2">
      <c r="A38" s="250" t="s">
        <v>104</v>
      </c>
      <c r="B38" s="251">
        <f>SUM(B6+B31+B35+B36)</f>
        <v>60033</v>
      </c>
    </row>
    <row r="39" ht="30.75" customHeight="1"/>
    <row r="40" ht="30.75" customHeight="1"/>
  </sheetData>
  <mergeCells count="2">
    <mergeCell ref="A2:B2"/>
    <mergeCell ref="A4:B4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G1202"/>
  <sheetViews>
    <sheetView showGridLines="0" showZeros="0" workbookViewId="0">
      <pane xSplit="1" ySplit="3" topLeftCell="B4" activePane="bottomRight" state="frozen"/>
      <selection/>
      <selection pane="topRight"/>
      <selection pane="bottomLeft"/>
      <selection pane="bottomRight" activeCell="F15" sqref="F15"/>
    </sheetView>
  </sheetViews>
  <sheetFormatPr defaultColWidth="18.875" defaultRowHeight="22.5" customHeight="1" outlineLevelCol="6"/>
  <cols>
    <col min="1" max="1" width="33.75" style="210" customWidth="1"/>
    <col min="2" max="2" width="16.75" style="210" customWidth="1"/>
    <col min="3" max="3" width="17.875" style="210" customWidth="1"/>
    <col min="4" max="4" width="16.625" style="211" customWidth="1"/>
    <col min="5" max="16384" width="18.875" style="210"/>
  </cols>
  <sheetData>
    <row r="1" customHeight="1" spans="1:1">
      <c r="A1" s="212" t="s">
        <v>105</v>
      </c>
    </row>
    <row r="2" customHeight="1" spans="1:4">
      <c r="A2" s="213" t="s">
        <v>106</v>
      </c>
      <c r="B2" s="213"/>
      <c r="C2" s="213"/>
      <c r="D2" s="213"/>
    </row>
    <row r="3" customHeight="1" spans="1:4">
      <c r="A3" s="214"/>
      <c r="D3" s="215" t="s">
        <v>1</v>
      </c>
    </row>
    <row r="4" ht="39.75" customHeight="1" spans="1:4">
      <c r="A4" s="216" t="s">
        <v>107</v>
      </c>
      <c r="B4" s="217" t="s">
        <v>108</v>
      </c>
      <c r="C4" s="218" t="s">
        <v>109</v>
      </c>
      <c r="D4" s="219" t="s">
        <v>110</v>
      </c>
    </row>
    <row r="5" customHeight="1" spans="1:4">
      <c r="A5" s="220" t="s">
        <v>111</v>
      </c>
      <c r="B5" s="221">
        <f>SUM(B6,B18,B27,B38,B49,B60,B71,B83,B92,B101,B111,B120,B131,B142,B149,B157,B163,B170,B177,B184,B191,B198,B206,B218,B212,B225,B241,)</f>
        <v>13502</v>
      </c>
      <c r="C5" s="221">
        <f>SUM(C6,C18,C27,C38,C49,C60,C71,C83,C92,C101,C111,C120,C131,C142,C149,C157,C163,C170,C177,C184,C191,C198,C206,C212,C225,C241,)</f>
        <v>11351</v>
      </c>
      <c r="D5" s="222">
        <f t="shared" ref="D5:D46" si="0">IF(B5=0,"",ROUND(C5/B5*100,1))</f>
        <v>84.1</v>
      </c>
    </row>
    <row r="6" customHeight="1" spans="1:4">
      <c r="A6" s="223" t="s">
        <v>112</v>
      </c>
      <c r="B6" s="224">
        <f>SUM(B7:B17)</f>
        <v>361</v>
      </c>
      <c r="C6" s="224">
        <f>SUM(C7:C17)</f>
        <v>378</v>
      </c>
      <c r="D6" s="222">
        <f t="shared" si="0"/>
        <v>104.7</v>
      </c>
    </row>
    <row r="7" customHeight="1" spans="1:4">
      <c r="A7" s="223" t="s">
        <v>113</v>
      </c>
      <c r="B7" s="225">
        <v>286</v>
      </c>
      <c r="C7" s="225">
        <v>326</v>
      </c>
      <c r="D7" s="222">
        <f t="shared" si="0"/>
        <v>114</v>
      </c>
    </row>
    <row r="8" customHeight="1" spans="1:4">
      <c r="A8" s="223" t="s">
        <v>114</v>
      </c>
      <c r="B8" s="225">
        <v>0</v>
      </c>
      <c r="C8" s="225"/>
      <c r="D8" s="222" t="str">
        <f t="shared" si="0"/>
        <v/>
      </c>
    </row>
    <row r="9" customHeight="1" spans="1:4">
      <c r="A9" s="226" t="s">
        <v>115</v>
      </c>
      <c r="B9" s="225">
        <v>0</v>
      </c>
      <c r="C9" s="225"/>
      <c r="D9" s="222" t="str">
        <f t="shared" si="0"/>
        <v/>
      </c>
    </row>
    <row r="10" customHeight="1" spans="1:4">
      <c r="A10" s="226" t="s">
        <v>116</v>
      </c>
      <c r="B10" s="225">
        <v>3</v>
      </c>
      <c r="C10" s="225">
        <v>5</v>
      </c>
      <c r="D10" s="222">
        <f t="shared" si="0"/>
        <v>166.7</v>
      </c>
    </row>
    <row r="11" customHeight="1" spans="1:4">
      <c r="A11" s="226" t="s">
        <v>117</v>
      </c>
      <c r="B11" s="225">
        <v>0</v>
      </c>
      <c r="C11" s="225"/>
      <c r="D11" s="222" t="str">
        <f t="shared" si="0"/>
        <v/>
      </c>
    </row>
    <row r="12" customHeight="1" spans="1:4">
      <c r="A12" s="220" t="s">
        <v>118</v>
      </c>
      <c r="B12" s="225">
        <v>0</v>
      </c>
      <c r="C12" s="225"/>
      <c r="D12" s="222" t="str">
        <f t="shared" si="0"/>
        <v/>
      </c>
    </row>
    <row r="13" customHeight="1" spans="1:4">
      <c r="A13" s="220" t="s">
        <v>119</v>
      </c>
      <c r="B13" s="225">
        <v>0</v>
      </c>
      <c r="C13" s="225"/>
      <c r="D13" s="222" t="str">
        <f t="shared" si="0"/>
        <v/>
      </c>
    </row>
    <row r="14" customHeight="1" spans="1:4">
      <c r="A14" s="220" t="s">
        <v>120</v>
      </c>
      <c r="B14" s="225">
        <v>3</v>
      </c>
      <c r="C14" s="225">
        <v>6</v>
      </c>
      <c r="D14" s="222">
        <f t="shared" si="0"/>
        <v>200</v>
      </c>
    </row>
    <row r="15" customHeight="1" spans="1:4">
      <c r="A15" s="220" t="s">
        <v>121</v>
      </c>
      <c r="B15" s="225">
        <v>2</v>
      </c>
      <c r="C15" s="225">
        <v>2</v>
      </c>
      <c r="D15" s="222">
        <f t="shared" si="0"/>
        <v>100</v>
      </c>
    </row>
    <row r="16" customHeight="1" spans="1:4">
      <c r="A16" s="220" t="s">
        <v>122</v>
      </c>
      <c r="B16" s="225">
        <v>0</v>
      </c>
      <c r="C16" s="225"/>
      <c r="D16" s="222" t="str">
        <f t="shared" si="0"/>
        <v/>
      </c>
    </row>
    <row r="17" customHeight="1" spans="1:4">
      <c r="A17" s="220" t="s">
        <v>123</v>
      </c>
      <c r="B17" s="225">
        <v>67</v>
      </c>
      <c r="C17" s="225">
        <v>39</v>
      </c>
      <c r="D17" s="222">
        <f t="shared" si="0"/>
        <v>58.2</v>
      </c>
    </row>
    <row r="18" customHeight="1" spans="1:4">
      <c r="A18" s="223" t="s">
        <v>124</v>
      </c>
      <c r="B18" s="224">
        <f>SUM(B19:B26)</f>
        <v>232</v>
      </c>
      <c r="C18" s="224">
        <f>SUM(C19:C26)</f>
        <v>306</v>
      </c>
      <c r="D18" s="222">
        <f t="shared" si="0"/>
        <v>131.9</v>
      </c>
    </row>
    <row r="19" customHeight="1" spans="1:4">
      <c r="A19" s="223" t="s">
        <v>113</v>
      </c>
      <c r="B19" s="225">
        <v>204</v>
      </c>
      <c r="C19" s="225">
        <v>255</v>
      </c>
      <c r="D19" s="222">
        <f t="shared" si="0"/>
        <v>125</v>
      </c>
    </row>
    <row r="20" customHeight="1" spans="1:4">
      <c r="A20" s="223" t="s">
        <v>114</v>
      </c>
      <c r="B20" s="225">
        <v>0</v>
      </c>
      <c r="C20" s="225"/>
      <c r="D20" s="222" t="str">
        <f t="shared" si="0"/>
        <v/>
      </c>
    </row>
    <row r="21" customHeight="1" spans="1:4">
      <c r="A21" s="226" t="s">
        <v>115</v>
      </c>
      <c r="B21" s="225">
        <v>0</v>
      </c>
      <c r="C21" s="225"/>
      <c r="D21" s="222" t="str">
        <f t="shared" si="0"/>
        <v/>
      </c>
    </row>
    <row r="22" customHeight="1" spans="1:4">
      <c r="A22" s="226" t="s">
        <v>125</v>
      </c>
      <c r="B22" s="225">
        <v>0</v>
      </c>
      <c r="C22" s="225"/>
      <c r="D22" s="222" t="str">
        <f t="shared" si="0"/>
        <v/>
      </c>
    </row>
    <row r="23" customHeight="1" spans="1:4">
      <c r="A23" s="226" t="s">
        <v>126</v>
      </c>
      <c r="B23" s="225">
        <v>1</v>
      </c>
      <c r="C23" s="225"/>
      <c r="D23" s="222">
        <f t="shared" si="0"/>
        <v>0</v>
      </c>
    </row>
    <row r="24" customHeight="1" spans="1:4">
      <c r="A24" s="226" t="s">
        <v>127</v>
      </c>
      <c r="B24" s="225">
        <v>0</v>
      </c>
      <c r="C24" s="225"/>
      <c r="D24" s="222" t="str">
        <f t="shared" si="0"/>
        <v/>
      </c>
    </row>
    <row r="25" customHeight="1" spans="1:4">
      <c r="A25" s="226" t="s">
        <v>122</v>
      </c>
      <c r="B25" s="225">
        <v>0</v>
      </c>
      <c r="C25" s="225"/>
      <c r="D25" s="222" t="str">
        <f t="shared" si="0"/>
        <v/>
      </c>
    </row>
    <row r="26" customHeight="1" spans="1:4">
      <c r="A26" s="226" t="s">
        <v>128</v>
      </c>
      <c r="B26" s="225">
        <v>27</v>
      </c>
      <c r="C26" s="225">
        <v>51</v>
      </c>
      <c r="D26" s="222">
        <f t="shared" si="0"/>
        <v>188.9</v>
      </c>
    </row>
    <row r="27" customHeight="1" spans="1:4">
      <c r="A27" s="223" t="s">
        <v>129</v>
      </c>
      <c r="B27" s="224">
        <f>SUM(B28:B37)</f>
        <v>5267</v>
      </c>
      <c r="C27" s="224">
        <f>SUM(C28:C37)</f>
        <v>4635</v>
      </c>
      <c r="D27" s="222">
        <f t="shared" si="0"/>
        <v>88</v>
      </c>
    </row>
    <row r="28" customHeight="1" spans="1:4">
      <c r="A28" s="223" t="s">
        <v>113</v>
      </c>
      <c r="B28" s="225">
        <v>2041</v>
      </c>
      <c r="C28" s="225">
        <v>2251</v>
      </c>
      <c r="D28" s="222">
        <f t="shared" si="0"/>
        <v>110.3</v>
      </c>
    </row>
    <row r="29" customHeight="1" spans="1:4">
      <c r="A29" s="223" t="s">
        <v>114</v>
      </c>
      <c r="B29" s="225">
        <v>0</v>
      </c>
      <c r="C29" s="225"/>
      <c r="D29" s="222" t="str">
        <f t="shared" si="0"/>
        <v/>
      </c>
    </row>
    <row r="30" customHeight="1" spans="1:4">
      <c r="A30" s="226" t="s">
        <v>115</v>
      </c>
      <c r="B30" s="225">
        <v>463</v>
      </c>
      <c r="C30" s="225">
        <v>531</v>
      </c>
      <c r="D30" s="222">
        <f t="shared" si="0"/>
        <v>114.7</v>
      </c>
    </row>
    <row r="31" customHeight="1" spans="1:4">
      <c r="A31" s="226" t="s">
        <v>130</v>
      </c>
      <c r="B31" s="225">
        <v>0</v>
      </c>
      <c r="C31" s="225"/>
      <c r="D31" s="222" t="str">
        <f t="shared" si="0"/>
        <v/>
      </c>
    </row>
    <row r="32" customHeight="1" spans="1:4">
      <c r="A32" s="226" t="s">
        <v>131</v>
      </c>
      <c r="B32" s="225">
        <v>0</v>
      </c>
      <c r="C32" s="225"/>
      <c r="D32" s="222" t="str">
        <f t="shared" si="0"/>
        <v/>
      </c>
    </row>
    <row r="33" customHeight="1" spans="1:4">
      <c r="A33" s="223" t="s">
        <v>132</v>
      </c>
      <c r="B33" s="225">
        <v>0</v>
      </c>
      <c r="C33" s="225"/>
      <c r="D33" s="222" t="str">
        <f t="shared" si="0"/>
        <v/>
      </c>
    </row>
    <row r="34" customHeight="1" spans="1:4">
      <c r="A34" s="223" t="s">
        <v>133</v>
      </c>
      <c r="B34" s="225">
        <v>64</v>
      </c>
      <c r="C34" s="225">
        <v>62</v>
      </c>
      <c r="D34" s="222">
        <f t="shared" si="0"/>
        <v>96.9</v>
      </c>
    </row>
    <row r="35" customHeight="1" spans="1:4">
      <c r="A35" s="226" t="s">
        <v>134</v>
      </c>
      <c r="B35" s="225">
        <v>0</v>
      </c>
      <c r="C35" s="225"/>
      <c r="D35" s="222" t="str">
        <f t="shared" si="0"/>
        <v/>
      </c>
    </row>
    <row r="36" customHeight="1" spans="1:4">
      <c r="A36" s="226" t="s">
        <v>122</v>
      </c>
      <c r="B36" s="225">
        <v>97</v>
      </c>
      <c r="C36" s="225">
        <v>126</v>
      </c>
      <c r="D36" s="222">
        <f t="shared" si="0"/>
        <v>129.9</v>
      </c>
    </row>
    <row r="37" customHeight="1" spans="1:4">
      <c r="A37" s="226" t="s">
        <v>135</v>
      </c>
      <c r="B37" s="225">
        <v>2602</v>
      </c>
      <c r="C37" s="225">
        <v>1665</v>
      </c>
      <c r="D37" s="222">
        <f t="shared" si="0"/>
        <v>64</v>
      </c>
    </row>
    <row r="38" customHeight="1" spans="1:4">
      <c r="A38" s="223" t="s">
        <v>136</v>
      </c>
      <c r="B38" s="224">
        <f>SUM(B39:B48)</f>
        <v>225</v>
      </c>
      <c r="C38" s="224">
        <f>SUM(C39:C48)</f>
        <v>275</v>
      </c>
      <c r="D38" s="222">
        <f t="shared" si="0"/>
        <v>122.2</v>
      </c>
    </row>
    <row r="39" customHeight="1" spans="1:4">
      <c r="A39" s="223" t="s">
        <v>113</v>
      </c>
      <c r="B39" s="225">
        <v>149</v>
      </c>
      <c r="C39" s="225">
        <v>157</v>
      </c>
      <c r="D39" s="222">
        <f t="shared" si="0"/>
        <v>105.4</v>
      </c>
    </row>
    <row r="40" customHeight="1" spans="1:4">
      <c r="A40" s="223" t="s">
        <v>114</v>
      </c>
      <c r="B40" s="225">
        <v>0</v>
      </c>
      <c r="C40" s="225"/>
      <c r="D40" s="222" t="str">
        <f t="shared" si="0"/>
        <v/>
      </c>
    </row>
    <row r="41" customHeight="1" spans="1:4">
      <c r="A41" s="226" t="s">
        <v>115</v>
      </c>
      <c r="B41" s="225">
        <v>0</v>
      </c>
      <c r="C41" s="225"/>
      <c r="D41" s="222" t="str">
        <f t="shared" si="0"/>
        <v/>
      </c>
    </row>
    <row r="42" customHeight="1" spans="1:4">
      <c r="A42" s="226" t="s">
        <v>137</v>
      </c>
      <c r="B42" s="225">
        <v>0</v>
      </c>
      <c r="C42" s="225"/>
      <c r="D42" s="222" t="str">
        <f t="shared" si="0"/>
        <v/>
      </c>
    </row>
    <row r="43" customHeight="1" spans="1:4">
      <c r="A43" s="226" t="s">
        <v>138</v>
      </c>
      <c r="B43" s="225">
        <v>0</v>
      </c>
      <c r="C43" s="225"/>
      <c r="D43" s="222" t="str">
        <f t="shared" si="0"/>
        <v/>
      </c>
    </row>
    <row r="44" customHeight="1" spans="1:4">
      <c r="A44" s="223" t="s">
        <v>139</v>
      </c>
      <c r="B44" s="225">
        <v>0</v>
      </c>
      <c r="C44" s="225"/>
      <c r="D44" s="222" t="str">
        <f t="shared" si="0"/>
        <v/>
      </c>
    </row>
    <row r="45" customHeight="1" spans="1:4">
      <c r="A45" s="223" t="s">
        <v>140</v>
      </c>
      <c r="B45" s="225">
        <v>0</v>
      </c>
      <c r="C45" s="225"/>
      <c r="D45" s="222" t="str">
        <f t="shared" si="0"/>
        <v/>
      </c>
    </row>
    <row r="46" customHeight="1" spans="1:4">
      <c r="A46" s="223" t="s">
        <v>141</v>
      </c>
      <c r="B46" s="225">
        <v>12</v>
      </c>
      <c r="C46" s="225">
        <v>0</v>
      </c>
      <c r="D46" s="222">
        <f t="shared" si="0"/>
        <v>0</v>
      </c>
    </row>
    <row r="47" customHeight="1" spans="1:4">
      <c r="A47" s="223" t="s">
        <v>122</v>
      </c>
      <c r="B47" s="225"/>
      <c r="C47" s="225"/>
      <c r="D47" s="222" t="str">
        <f t="shared" ref="D47:D108" si="1">IF(B47=0,"",ROUND(C47/B47*100,1))</f>
        <v/>
      </c>
    </row>
    <row r="48" customHeight="1" spans="1:4">
      <c r="A48" s="226" t="s">
        <v>142</v>
      </c>
      <c r="B48" s="225">
        <v>64</v>
      </c>
      <c r="C48" s="225">
        <v>118</v>
      </c>
      <c r="D48" s="222">
        <f t="shared" si="1"/>
        <v>184.4</v>
      </c>
    </row>
    <row r="49" customHeight="1" spans="1:4">
      <c r="A49" s="226" t="s">
        <v>143</v>
      </c>
      <c r="B49" s="224">
        <f>SUM(B50:B59)</f>
        <v>131</v>
      </c>
      <c r="C49" s="224">
        <f>SUM(C50:C59)</f>
        <v>130</v>
      </c>
      <c r="D49" s="222">
        <f t="shared" si="1"/>
        <v>99.2</v>
      </c>
    </row>
    <row r="50" customHeight="1" spans="1:4">
      <c r="A50" s="226" t="s">
        <v>113</v>
      </c>
      <c r="B50" s="225">
        <v>85</v>
      </c>
      <c r="C50" s="225">
        <v>91</v>
      </c>
      <c r="D50" s="222">
        <f t="shared" si="1"/>
        <v>107.1</v>
      </c>
    </row>
    <row r="51" customHeight="1" spans="1:4">
      <c r="A51" s="220" t="s">
        <v>114</v>
      </c>
      <c r="B51" s="225">
        <v>0</v>
      </c>
      <c r="C51" s="225"/>
      <c r="D51" s="222" t="str">
        <f t="shared" si="1"/>
        <v/>
      </c>
    </row>
    <row r="52" customHeight="1" spans="1:4">
      <c r="A52" s="223" t="s">
        <v>115</v>
      </c>
      <c r="B52" s="225">
        <v>0</v>
      </c>
      <c r="C52" s="225"/>
      <c r="D52" s="222" t="str">
        <f t="shared" si="1"/>
        <v/>
      </c>
    </row>
    <row r="53" customHeight="1" spans="1:4">
      <c r="A53" s="223" t="s">
        <v>144</v>
      </c>
      <c r="B53" s="225">
        <v>0</v>
      </c>
      <c r="C53" s="225"/>
      <c r="D53" s="222" t="str">
        <f t="shared" si="1"/>
        <v/>
      </c>
    </row>
    <row r="54" customHeight="1" spans="1:4">
      <c r="A54" s="223" t="s">
        <v>145</v>
      </c>
      <c r="B54" s="225">
        <v>0</v>
      </c>
      <c r="C54" s="225"/>
      <c r="D54" s="222" t="str">
        <f t="shared" si="1"/>
        <v/>
      </c>
    </row>
    <row r="55" customHeight="1" spans="1:4">
      <c r="A55" s="226" t="s">
        <v>146</v>
      </c>
      <c r="B55" s="225">
        <v>0</v>
      </c>
      <c r="C55" s="225"/>
      <c r="D55" s="222" t="str">
        <f t="shared" si="1"/>
        <v/>
      </c>
    </row>
    <row r="56" customHeight="1" spans="1:4">
      <c r="A56" s="226" t="s">
        <v>147</v>
      </c>
      <c r="B56" s="225">
        <v>33</v>
      </c>
      <c r="C56" s="225">
        <v>24</v>
      </c>
      <c r="D56" s="222">
        <f t="shared" si="1"/>
        <v>72.7</v>
      </c>
    </row>
    <row r="57" customHeight="1" spans="1:4">
      <c r="A57" s="226" t="s">
        <v>148</v>
      </c>
      <c r="B57" s="225"/>
      <c r="C57" s="225"/>
      <c r="D57" s="222" t="str">
        <f t="shared" si="1"/>
        <v/>
      </c>
    </row>
    <row r="58" customHeight="1" spans="1:4">
      <c r="A58" s="223" t="s">
        <v>122</v>
      </c>
      <c r="B58" s="225"/>
      <c r="C58" s="225"/>
      <c r="D58" s="222" t="str">
        <f t="shared" si="1"/>
        <v/>
      </c>
    </row>
    <row r="59" customHeight="1" spans="1:4">
      <c r="A59" s="223" t="s">
        <v>149</v>
      </c>
      <c r="B59" s="225">
        <v>13</v>
      </c>
      <c r="C59" s="225">
        <v>15</v>
      </c>
      <c r="D59" s="222">
        <f t="shared" si="1"/>
        <v>115.4</v>
      </c>
    </row>
    <row r="60" customHeight="1" spans="1:4">
      <c r="A60" s="223" t="s">
        <v>150</v>
      </c>
      <c r="B60" s="224">
        <f>SUM(B61:B70)</f>
        <v>348</v>
      </c>
      <c r="C60" s="224">
        <f>SUM(C61:C70)</f>
        <v>463</v>
      </c>
      <c r="D60" s="222">
        <f t="shared" si="1"/>
        <v>133</v>
      </c>
    </row>
    <row r="61" customHeight="1" spans="1:4">
      <c r="A61" s="226" t="s">
        <v>113</v>
      </c>
      <c r="B61" s="225">
        <v>157</v>
      </c>
      <c r="C61" s="225">
        <v>166</v>
      </c>
      <c r="D61" s="222">
        <f t="shared" si="1"/>
        <v>105.7</v>
      </c>
    </row>
    <row r="62" customHeight="1" spans="1:4">
      <c r="A62" s="220" t="s">
        <v>114</v>
      </c>
      <c r="B62" s="225">
        <v>0</v>
      </c>
      <c r="C62" s="225"/>
      <c r="D62" s="222" t="str">
        <f t="shared" si="1"/>
        <v/>
      </c>
    </row>
    <row r="63" customHeight="1" spans="1:4">
      <c r="A63" s="220" t="s">
        <v>115</v>
      </c>
      <c r="B63" s="225">
        <v>0</v>
      </c>
      <c r="C63" s="225"/>
      <c r="D63" s="222" t="str">
        <f t="shared" si="1"/>
        <v/>
      </c>
    </row>
    <row r="64" customHeight="1" spans="1:4">
      <c r="A64" s="220" t="s">
        <v>151</v>
      </c>
      <c r="B64" s="225">
        <v>0</v>
      </c>
      <c r="C64" s="225"/>
      <c r="D64" s="222" t="str">
        <f t="shared" si="1"/>
        <v/>
      </c>
    </row>
    <row r="65" customHeight="1" spans="1:4">
      <c r="A65" s="220" t="s">
        <v>152</v>
      </c>
      <c r="B65" s="225">
        <v>0</v>
      </c>
      <c r="C65" s="225"/>
      <c r="D65" s="222" t="str">
        <f t="shared" si="1"/>
        <v/>
      </c>
    </row>
    <row r="66" customHeight="1" spans="1:4">
      <c r="A66" s="220" t="s">
        <v>153</v>
      </c>
      <c r="B66" s="225">
        <v>0</v>
      </c>
      <c r="C66" s="225"/>
      <c r="D66" s="222" t="str">
        <f t="shared" si="1"/>
        <v/>
      </c>
    </row>
    <row r="67" customHeight="1" spans="1:4">
      <c r="A67" s="223" t="s">
        <v>154</v>
      </c>
      <c r="B67" s="225">
        <v>0</v>
      </c>
      <c r="C67" s="225"/>
      <c r="D67" s="222" t="str">
        <f t="shared" si="1"/>
        <v/>
      </c>
    </row>
    <row r="68" customHeight="1" spans="1:4">
      <c r="A68" s="226" t="s">
        <v>155</v>
      </c>
      <c r="B68" s="225">
        <v>0</v>
      </c>
      <c r="C68" s="225"/>
      <c r="D68" s="222" t="str">
        <f t="shared" si="1"/>
        <v/>
      </c>
    </row>
    <row r="69" customHeight="1" spans="1:4">
      <c r="A69" s="226" t="s">
        <v>122</v>
      </c>
      <c r="B69" s="225">
        <v>110</v>
      </c>
      <c r="C69" s="225">
        <v>129</v>
      </c>
      <c r="D69" s="222">
        <f t="shared" si="1"/>
        <v>117.3</v>
      </c>
    </row>
    <row r="70" customHeight="1" spans="1:4">
      <c r="A70" s="226" t="s">
        <v>156</v>
      </c>
      <c r="B70" s="225">
        <v>81</v>
      </c>
      <c r="C70" s="225">
        <v>168</v>
      </c>
      <c r="D70" s="222">
        <f t="shared" si="1"/>
        <v>207.4</v>
      </c>
    </row>
    <row r="71" customHeight="1" spans="1:4">
      <c r="A71" s="223" t="s">
        <v>157</v>
      </c>
      <c r="B71" s="224">
        <f>SUM(B72:B82)</f>
        <v>0</v>
      </c>
      <c r="C71" s="224">
        <f>SUM(C72:C82)</f>
        <v>0</v>
      </c>
      <c r="D71" s="222" t="str">
        <f t="shared" si="1"/>
        <v/>
      </c>
    </row>
    <row r="72" customHeight="1" spans="1:4">
      <c r="A72" s="223" t="s">
        <v>113</v>
      </c>
      <c r="B72" s="225"/>
      <c r="C72" s="225"/>
      <c r="D72" s="222" t="str">
        <f t="shared" si="1"/>
        <v/>
      </c>
    </row>
    <row r="73" customHeight="1" spans="1:4">
      <c r="A73" s="223" t="s">
        <v>114</v>
      </c>
      <c r="B73" s="225"/>
      <c r="C73" s="225"/>
      <c r="D73" s="222" t="str">
        <f t="shared" si="1"/>
        <v/>
      </c>
    </row>
    <row r="74" customHeight="1" spans="1:4">
      <c r="A74" s="226" t="s">
        <v>115</v>
      </c>
      <c r="B74" s="225"/>
      <c r="C74" s="225"/>
      <c r="D74" s="222" t="str">
        <f t="shared" si="1"/>
        <v/>
      </c>
    </row>
    <row r="75" customHeight="1" spans="1:4">
      <c r="A75" s="226" t="s">
        <v>158</v>
      </c>
      <c r="B75" s="225"/>
      <c r="C75" s="225"/>
      <c r="D75" s="222" t="str">
        <f t="shared" si="1"/>
        <v/>
      </c>
    </row>
    <row r="76" customHeight="1" spans="1:4">
      <c r="A76" s="226" t="s">
        <v>159</v>
      </c>
      <c r="B76" s="225"/>
      <c r="C76" s="225"/>
      <c r="D76" s="222" t="str">
        <f t="shared" si="1"/>
        <v/>
      </c>
    </row>
    <row r="77" customHeight="1" spans="1:4">
      <c r="A77" s="220" t="s">
        <v>160</v>
      </c>
      <c r="B77" s="225"/>
      <c r="C77" s="225"/>
      <c r="D77" s="222" t="str">
        <f t="shared" si="1"/>
        <v/>
      </c>
    </row>
    <row r="78" customHeight="1" spans="1:4">
      <c r="A78" s="223" t="s">
        <v>161</v>
      </c>
      <c r="B78" s="225"/>
      <c r="C78" s="225"/>
      <c r="D78" s="222" t="str">
        <f t="shared" si="1"/>
        <v/>
      </c>
    </row>
    <row r="79" customHeight="1" spans="1:4">
      <c r="A79" s="223" t="s">
        <v>162</v>
      </c>
      <c r="B79" s="225"/>
      <c r="C79" s="225"/>
      <c r="D79" s="222" t="str">
        <f t="shared" si="1"/>
        <v/>
      </c>
    </row>
    <row r="80" customHeight="1" spans="1:4">
      <c r="A80" s="223" t="s">
        <v>154</v>
      </c>
      <c r="B80" s="225"/>
      <c r="C80" s="225"/>
      <c r="D80" s="222" t="str">
        <f t="shared" si="1"/>
        <v/>
      </c>
    </row>
    <row r="81" customHeight="1" spans="1:4">
      <c r="A81" s="226" t="s">
        <v>122</v>
      </c>
      <c r="B81" s="225"/>
      <c r="C81" s="225"/>
      <c r="D81" s="222" t="str">
        <f t="shared" si="1"/>
        <v/>
      </c>
    </row>
    <row r="82" customHeight="1" spans="1:4">
      <c r="A82" s="226" t="s">
        <v>163</v>
      </c>
      <c r="B82" s="225"/>
      <c r="C82" s="225"/>
      <c r="D82" s="222" t="str">
        <f t="shared" si="1"/>
        <v/>
      </c>
    </row>
    <row r="83" customHeight="1" spans="1:4">
      <c r="A83" s="226" t="s">
        <v>164</v>
      </c>
      <c r="B83" s="224">
        <f>SUM(B84:B91)</f>
        <v>97</v>
      </c>
      <c r="C83" s="224">
        <f>SUM(C84:C91)</f>
        <v>112</v>
      </c>
      <c r="D83" s="222">
        <f t="shared" si="1"/>
        <v>115.5</v>
      </c>
    </row>
    <row r="84" customHeight="1" spans="1:4">
      <c r="A84" s="223" t="s">
        <v>113</v>
      </c>
      <c r="B84" s="225">
        <v>78</v>
      </c>
      <c r="C84" s="225">
        <v>88</v>
      </c>
      <c r="D84" s="222">
        <f t="shared" si="1"/>
        <v>112.8</v>
      </c>
    </row>
    <row r="85" customHeight="1" spans="1:4">
      <c r="A85" s="223" t="s">
        <v>114</v>
      </c>
      <c r="B85" s="225">
        <v>0</v>
      </c>
      <c r="C85" s="225"/>
      <c r="D85" s="222" t="str">
        <f t="shared" si="1"/>
        <v/>
      </c>
    </row>
    <row r="86" customHeight="1" spans="1:4">
      <c r="A86" s="223" t="s">
        <v>115</v>
      </c>
      <c r="B86" s="225"/>
      <c r="C86" s="225">
        <v>11</v>
      </c>
      <c r="D86" s="222" t="str">
        <f t="shared" si="1"/>
        <v/>
      </c>
    </row>
    <row r="87" customHeight="1" spans="1:4">
      <c r="A87" s="226" t="s">
        <v>165</v>
      </c>
      <c r="B87" s="225"/>
      <c r="C87" s="225"/>
      <c r="D87" s="222" t="str">
        <f t="shared" si="1"/>
        <v/>
      </c>
    </row>
    <row r="88" customHeight="1" spans="1:4">
      <c r="A88" s="226" t="s">
        <v>166</v>
      </c>
      <c r="B88" s="225">
        <v>0</v>
      </c>
      <c r="C88" s="225"/>
      <c r="D88" s="222" t="str">
        <f t="shared" si="1"/>
        <v/>
      </c>
    </row>
    <row r="89" customHeight="1" spans="1:4">
      <c r="A89" s="226" t="s">
        <v>154</v>
      </c>
      <c r="B89" s="225"/>
      <c r="C89" s="225"/>
      <c r="D89" s="222" t="str">
        <f t="shared" si="1"/>
        <v/>
      </c>
    </row>
    <row r="90" customHeight="1" spans="1:4">
      <c r="A90" s="226" t="s">
        <v>122</v>
      </c>
      <c r="B90" s="225"/>
      <c r="C90" s="225"/>
      <c r="D90" s="222" t="str">
        <f t="shared" si="1"/>
        <v/>
      </c>
    </row>
    <row r="91" customHeight="1" spans="1:4">
      <c r="A91" s="220" t="s">
        <v>167</v>
      </c>
      <c r="B91" s="225">
        <v>19</v>
      </c>
      <c r="C91" s="225">
        <v>13</v>
      </c>
      <c r="D91" s="222">
        <f t="shared" si="1"/>
        <v>68.4</v>
      </c>
    </row>
    <row r="92" customHeight="1" spans="1:4">
      <c r="A92" s="223" t="s">
        <v>168</v>
      </c>
      <c r="B92" s="224">
        <f>SUM(B93:B100)</f>
        <v>0</v>
      </c>
      <c r="C92" s="224">
        <f>SUM(C93:C100)</f>
        <v>0</v>
      </c>
      <c r="D92" s="222" t="str">
        <f t="shared" si="1"/>
        <v/>
      </c>
    </row>
    <row r="93" customHeight="1" spans="1:4">
      <c r="A93" s="223" t="s">
        <v>113</v>
      </c>
      <c r="B93" s="225"/>
      <c r="C93" s="225"/>
      <c r="D93" s="222" t="str">
        <f t="shared" si="1"/>
        <v/>
      </c>
    </row>
    <row r="94" customHeight="1" spans="1:4">
      <c r="A94" s="226" t="s">
        <v>114</v>
      </c>
      <c r="B94" s="225"/>
      <c r="C94" s="225"/>
      <c r="D94" s="222" t="str">
        <f t="shared" si="1"/>
        <v/>
      </c>
    </row>
    <row r="95" customHeight="1" spans="1:4">
      <c r="A95" s="226" t="s">
        <v>115</v>
      </c>
      <c r="B95" s="225"/>
      <c r="C95" s="225"/>
      <c r="D95" s="222" t="str">
        <f t="shared" si="1"/>
        <v/>
      </c>
    </row>
    <row r="96" customHeight="1" spans="1:4">
      <c r="A96" s="223" t="s">
        <v>169</v>
      </c>
      <c r="B96" s="225"/>
      <c r="C96" s="225"/>
      <c r="D96" s="222" t="str">
        <f t="shared" si="1"/>
        <v/>
      </c>
    </row>
    <row r="97" customHeight="1" spans="1:4">
      <c r="A97" s="223" t="s">
        <v>170</v>
      </c>
      <c r="B97" s="225"/>
      <c r="C97" s="225"/>
      <c r="D97" s="222" t="str">
        <f t="shared" si="1"/>
        <v/>
      </c>
    </row>
    <row r="98" customHeight="1" spans="1:4">
      <c r="A98" s="223" t="s">
        <v>154</v>
      </c>
      <c r="B98" s="225"/>
      <c r="C98" s="225"/>
      <c r="D98" s="222" t="str">
        <f t="shared" si="1"/>
        <v/>
      </c>
    </row>
    <row r="99" customHeight="1" spans="1:4">
      <c r="A99" s="226" t="s">
        <v>122</v>
      </c>
      <c r="B99" s="225"/>
      <c r="C99" s="225"/>
      <c r="D99" s="222" t="str">
        <f t="shared" si="1"/>
        <v/>
      </c>
    </row>
    <row r="100" customHeight="1" spans="1:4">
      <c r="A100" s="226" t="s">
        <v>171</v>
      </c>
      <c r="B100" s="225"/>
      <c r="C100" s="225"/>
      <c r="D100" s="222" t="str">
        <f t="shared" si="1"/>
        <v/>
      </c>
    </row>
    <row r="101" customHeight="1" spans="1:4">
      <c r="A101" s="226" t="s">
        <v>172</v>
      </c>
      <c r="B101" s="224">
        <f>SUM(B102:B110)</f>
        <v>128</v>
      </c>
      <c r="C101" s="224">
        <f>SUM(C102:C110)</f>
        <v>0</v>
      </c>
      <c r="D101" s="222">
        <f t="shared" si="1"/>
        <v>0</v>
      </c>
    </row>
    <row r="102" customHeight="1" spans="1:4">
      <c r="A102" s="226" t="s">
        <v>113</v>
      </c>
      <c r="B102" s="225">
        <v>70</v>
      </c>
      <c r="C102" s="225"/>
      <c r="D102" s="222">
        <f t="shared" si="1"/>
        <v>0</v>
      </c>
    </row>
    <row r="103" customHeight="1" spans="1:4">
      <c r="A103" s="223" t="s">
        <v>114</v>
      </c>
      <c r="B103" s="225">
        <v>0</v>
      </c>
      <c r="C103" s="225"/>
      <c r="D103" s="222" t="str">
        <f t="shared" si="1"/>
        <v/>
      </c>
    </row>
    <row r="104" customHeight="1" spans="1:4">
      <c r="A104" s="223" t="s">
        <v>115</v>
      </c>
      <c r="B104" s="225">
        <v>0</v>
      </c>
      <c r="C104" s="225"/>
      <c r="D104" s="222" t="str">
        <f t="shared" si="1"/>
        <v/>
      </c>
    </row>
    <row r="105" customHeight="1" spans="1:4">
      <c r="A105" s="223" t="s">
        <v>173</v>
      </c>
      <c r="B105" s="225">
        <v>0</v>
      </c>
      <c r="C105" s="225"/>
      <c r="D105" s="222" t="str">
        <f t="shared" si="1"/>
        <v/>
      </c>
    </row>
    <row r="106" customHeight="1" spans="1:4">
      <c r="A106" s="226" t="s">
        <v>174</v>
      </c>
      <c r="B106" s="225">
        <v>0</v>
      </c>
      <c r="C106" s="225"/>
      <c r="D106" s="222" t="str">
        <f t="shared" si="1"/>
        <v/>
      </c>
    </row>
    <row r="107" customHeight="1" spans="1:4">
      <c r="A107" s="226" t="s">
        <v>175</v>
      </c>
      <c r="B107" s="225">
        <v>0</v>
      </c>
      <c r="C107" s="225"/>
      <c r="D107" s="222" t="str">
        <f t="shared" si="1"/>
        <v/>
      </c>
    </row>
    <row r="108" customHeight="1" spans="1:4">
      <c r="A108" s="223" t="s">
        <v>176</v>
      </c>
      <c r="B108" s="225">
        <v>0</v>
      </c>
      <c r="C108" s="225"/>
      <c r="D108" s="222" t="str">
        <f t="shared" si="1"/>
        <v/>
      </c>
    </row>
    <row r="109" customHeight="1" spans="1:4">
      <c r="A109" s="226" t="s">
        <v>122</v>
      </c>
      <c r="B109" s="225"/>
      <c r="C109" s="225"/>
      <c r="D109" s="222" t="str">
        <f t="shared" ref="D109:D148" si="2">IF(B109=0,"",ROUND(C109/B109*100,1))</f>
        <v/>
      </c>
    </row>
    <row r="110" customHeight="1" spans="1:4">
      <c r="A110" s="226" t="s">
        <v>177</v>
      </c>
      <c r="B110" s="225">
        <v>58</v>
      </c>
      <c r="C110" s="225"/>
      <c r="D110" s="222">
        <f t="shared" si="2"/>
        <v>0</v>
      </c>
    </row>
    <row r="111" customHeight="1" spans="1:4">
      <c r="A111" s="220" t="s">
        <v>178</v>
      </c>
      <c r="B111" s="224">
        <f>SUM(B112:B119)</f>
        <v>662</v>
      </c>
      <c r="C111" s="224">
        <f>SUM(C112:C119)</f>
        <v>702</v>
      </c>
      <c r="D111" s="222">
        <f t="shared" si="2"/>
        <v>106</v>
      </c>
    </row>
    <row r="112" customHeight="1" spans="1:4">
      <c r="A112" s="223" t="s">
        <v>113</v>
      </c>
      <c r="B112" s="225">
        <v>484</v>
      </c>
      <c r="C112" s="225">
        <v>537</v>
      </c>
      <c r="D112" s="222">
        <f t="shared" si="2"/>
        <v>111</v>
      </c>
    </row>
    <row r="113" customHeight="1" spans="1:4">
      <c r="A113" s="223" t="s">
        <v>114</v>
      </c>
      <c r="B113" s="225"/>
      <c r="C113" s="225">
        <v>10</v>
      </c>
      <c r="D113" s="222" t="str">
        <f t="shared" si="2"/>
        <v/>
      </c>
    </row>
    <row r="114" customHeight="1" spans="1:4">
      <c r="A114" s="223" t="s">
        <v>115</v>
      </c>
      <c r="B114" s="225"/>
      <c r="C114" s="225">
        <v>30</v>
      </c>
      <c r="D114" s="222" t="str">
        <f t="shared" si="2"/>
        <v/>
      </c>
    </row>
    <row r="115" customHeight="1" spans="1:4">
      <c r="A115" s="226" t="s">
        <v>179</v>
      </c>
      <c r="B115" s="225"/>
      <c r="C115" s="225">
        <v>20</v>
      </c>
      <c r="D115" s="222" t="str">
        <f t="shared" si="2"/>
        <v/>
      </c>
    </row>
    <row r="116" customHeight="1" spans="1:4">
      <c r="A116" s="226" t="s">
        <v>180</v>
      </c>
      <c r="B116" s="225">
        <v>0</v>
      </c>
      <c r="C116" s="225"/>
      <c r="D116" s="222" t="str">
        <f t="shared" si="2"/>
        <v/>
      </c>
    </row>
    <row r="117" customHeight="1" spans="1:4">
      <c r="A117" s="226" t="s">
        <v>181</v>
      </c>
      <c r="B117" s="225">
        <v>0</v>
      </c>
      <c r="C117" s="225"/>
      <c r="D117" s="222" t="str">
        <f t="shared" si="2"/>
        <v/>
      </c>
    </row>
    <row r="118" customHeight="1" spans="1:4">
      <c r="A118" s="223" t="s">
        <v>122</v>
      </c>
      <c r="B118" s="225"/>
      <c r="C118" s="225"/>
      <c r="D118" s="222" t="str">
        <f t="shared" si="2"/>
        <v/>
      </c>
    </row>
    <row r="119" customHeight="1" spans="1:4">
      <c r="A119" s="223" t="s">
        <v>182</v>
      </c>
      <c r="B119" s="225">
        <v>178</v>
      </c>
      <c r="C119" s="225">
        <v>105</v>
      </c>
      <c r="D119" s="222">
        <f t="shared" si="2"/>
        <v>59</v>
      </c>
    </row>
    <row r="120" customHeight="1" spans="1:4">
      <c r="A120" s="220" t="s">
        <v>183</v>
      </c>
      <c r="B120" s="224">
        <f>SUM(B121:B130)</f>
        <v>184</v>
      </c>
      <c r="C120" s="224">
        <f>SUM(C121:C130)</f>
        <v>420</v>
      </c>
      <c r="D120" s="222">
        <f t="shared" si="2"/>
        <v>228.3</v>
      </c>
    </row>
    <row r="121" customHeight="1" spans="1:4">
      <c r="A121" s="223" t="s">
        <v>113</v>
      </c>
      <c r="B121" s="225">
        <v>84</v>
      </c>
      <c r="C121" s="225">
        <v>86</v>
      </c>
      <c r="D121" s="222">
        <f t="shared" si="2"/>
        <v>102.4</v>
      </c>
    </row>
    <row r="122" customHeight="1" spans="1:4">
      <c r="A122" s="223" t="s">
        <v>114</v>
      </c>
      <c r="B122" s="225">
        <v>0</v>
      </c>
      <c r="C122" s="225"/>
      <c r="D122" s="222" t="str">
        <f t="shared" si="2"/>
        <v/>
      </c>
    </row>
    <row r="123" customHeight="1" spans="1:4">
      <c r="A123" s="223" t="s">
        <v>115</v>
      </c>
      <c r="B123" s="225">
        <v>0</v>
      </c>
      <c r="C123" s="225"/>
      <c r="D123" s="222" t="str">
        <f t="shared" si="2"/>
        <v/>
      </c>
    </row>
    <row r="124" customHeight="1" spans="1:4">
      <c r="A124" s="226" t="s">
        <v>184</v>
      </c>
      <c r="B124" s="225">
        <v>16</v>
      </c>
      <c r="C124" s="225"/>
      <c r="D124" s="222">
        <f t="shared" si="2"/>
        <v>0</v>
      </c>
    </row>
    <row r="125" customHeight="1" spans="1:4">
      <c r="A125" s="226" t="s">
        <v>185</v>
      </c>
      <c r="B125" s="225">
        <v>0</v>
      </c>
      <c r="C125" s="225"/>
      <c r="D125" s="222" t="str">
        <f t="shared" si="2"/>
        <v/>
      </c>
    </row>
    <row r="126" customHeight="1" spans="1:4">
      <c r="A126" s="226" t="s">
        <v>186</v>
      </c>
      <c r="B126" s="225">
        <v>0</v>
      </c>
      <c r="C126" s="225"/>
      <c r="D126" s="222" t="str">
        <f t="shared" si="2"/>
        <v/>
      </c>
    </row>
    <row r="127" customHeight="1" spans="1:4">
      <c r="A127" s="223" t="s">
        <v>187</v>
      </c>
      <c r="B127" s="225">
        <v>50</v>
      </c>
      <c r="C127" s="225"/>
      <c r="D127" s="222">
        <f t="shared" si="2"/>
        <v>0</v>
      </c>
    </row>
    <row r="128" customHeight="1" spans="1:4">
      <c r="A128" s="223" t="s">
        <v>188</v>
      </c>
      <c r="B128" s="225"/>
      <c r="C128" s="225"/>
      <c r="D128" s="222" t="str">
        <f t="shared" si="2"/>
        <v/>
      </c>
    </row>
    <row r="129" customHeight="1" spans="1:4">
      <c r="A129" s="223" t="s">
        <v>122</v>
      </c>
      <c r="B129" s="225">
        <v>0</v>
      </c>
      <c r="C129" s="225"/>
      <c r="D129" s="222" t="str">
        <f t="shared" si="2"/>
        <v/>
      </c>
    </row>
    <row r="130" customHeight="1" spans="1:4">
      <c r="A130" s="226" t="s">
        <v>189</v>
      </c>
      <c r="B130" s="225">
        <v>34</v>
      </c>
      <c r="C130" s="225">
        <v>334</v>
      </c>
      <c r="D130" s="222">
        <f t="shared" si="2"/>
        <v>982.4</v>
      </c>
    </row>
    <row r="131" customHeight="1" spans="1:4">
      <c r="A131" s="226" t="s">
        <v>190</v>
      </c>
      <c r="B131" s="224">
        <f>SUM(B132:B141)</f>
        <v>23</v>
      </c>
      <c r="C131" s="224">
        <f>SUM(C132:C141)</f>
        <v>0</v>
      </c>
      <c r="D131" s="222">
        <f t="shared" si="2"/>
        <v>0</v>
      </c>
    </row>
    <row r="132" customHeight="1" spans="1:4">
      <c r="A132" s="226" t="s">
        <v>113</v>
      </c>
      <c r="B132" s="225"/>
      <c r="C132" s="225"/>
      <c r="D132" s="222" t="str">
        <f t="shared" si="2"/>
        <v/>
      </c>
    </row>
    <row r="133" customHeight="1" spans="1:4">
      <c r="A133" s="220" t="s">
        <v>114</v>
      </c>
      <c r="B133" s="225"/>
      <c r="C133" s="225"/>
      <c r="D133" s="222" t="str">
        <f t="shared" si="2"/>
        <v/>
      </c>
    </row>
    <row r="134" customHeight="1" spans="1:4">
      <c r="A134" s="223" t="s">
        <v>115</v>
      </c>
      <c r="B134" s="225"/>
      <c r="C134" s="225"/>
      <c r="D134" s="222" t="str">
        <f t="shared" si="2"/>
        <v/>
      </c>
    </row>
    <row r="135" customHeight="1" spans="1:4">
      <c r="A135" s="223" t="s">
        <v>191</v>
      </c>
      <c r="B135" s="225"/>
      <c r="C135" s="225"/>
      <c r="D135" s="222" t="str">
        <f t="shared" si="2"/>
        <v/>
      </c>
    </row>
    <row r="136" customHeight="1" spans="1:4">
      <c r="A136" s="223" t="s">
        <v>192</v>
      </c>
      <c r="B136" s="225"/>
      <c r="C136" s="225"/>
      <c r="D136" s="222" t="str">
        <f t="shared" si="2"/>
        <v/>
      </c>
    </row>
    <row r="137" customHeight="1" spans="1:4">
      <c r="A137" s="226" t="s">
        <v>193</v>
      </c>
      <c r="B137" s="225"/>
      <c r="C137" s="225"/>
      <c r="D137" s="222" t="str">
        <f t="shared" si="2"/>
        <v/>
      </c>
    </row>
    <row r="138" customHeight="1" spans="1:4">
      <c r="A138" s="226" t="s">
        <v>194</v>
      </c>
      <c r="B138" s="225"/>
      <c r="C138" s="225"/>
      <c r="D138" s="222" t="str">
        <f t="shared" si="2"/>
        <v/>
      </c>
    </row>
    <row r="139" customHeight="1" spans="1:4">
      <c r="A139" s="223" t="s">
        <v>195</v>
      </c>
      <c r="B139" s="225"/>
      <c r="C139" s="225"/>
      <c r="D139" s="222" t="str">
        <f t="shared" si="2"/>
        <v/>
      </c>
    </row>
    <row r="140" customHeight="1" spans="1:4">
      <c r="A140" s="223" t="s">
        <v>122</v>
      </c>
      <c r="B140" s="225"/>
      <c r="C140" s="225"/>
      <c r="D140" s="222" t="str">
        <f t="shared" si="2"/>
        <v/>
      </c>
    </row>
    <row r="141" customHeight="1" spans="1:4">
      <c r="A141" s="223" t="s">
        <v>196</v>
      </c>
      <c r="B141" s="225">
        <v>23</v>
      </c>
      <c r="C141" s="225"/>
      <c r="D141" s="222">
        <f t="shared" si="2"/>
        <v>0</v>
      </c>
    </row>
    <row r="142" customHeight="1" spans="1:4">
      <c r="A142" s="223" t="s">
        <v>197</v>
      </c>
      <c r="B142" s="224">
        <f>SUM(B143:B148)</f>
        <v>59</v>
      </c>
      <c r="C142" s="224">
        <f>SUM(C143:C148)</f>
        <v>60</v>
      </c>
      <c r="D142" s="222">
        <f t="shared" si="2"/>
        <v>101.7</v>
      </c>
    </row>
    <row r="143" customHeight="1" spans="1:4">
      <c r="A143" s="223" t="s">
        <v>113</v>
      </c>
      <c r="B143" s="225">
        <v>43</v>
      </c>
      <c r="C143" s="225">
        <v>46</v>
      </c>
      <c r="D143" s="222">
        <f t="shared" si="2"/>
        <v>107</v>
      </c>
    </row>
    <row r="144" customHeight="1" spans="1:4">
      <c r="A144" s="223" t="s">
        <v>114</v>
      </c>
      <c r="B144" s="225"/>
      <c r="C144" s="225"/>
      <c r="D144" s="222" t="str">
        <f t="shared" si="2"/>
        <v/>
      </c>
    </row>
    <row r="145" customHeight="1" spans="1:4">
      <c r="A145" s="226" t="s">
        <v>115</v>
      </c>
      <c r="B145" s="225"/>
      <c r="C145" s="225"/>
      <c r="D145" s="222" t="str">
        <f t="shared" si="2"/>
        <v/>
      </c>
    </row>
    <row r="146" customHeight="1" spans="1:4">
      <c r="A146" s="226" t="s">
        <v>198</v>
      </c>
      <c r="B146" s="225"/>
      <c r="C146" s="225"/>
      <c r="D146" s="222" t="str">
        <f t="shared" si="2"/>
        <v/>
      </c>
    </row>
    <row r="147" customHeight="1" spans="1:4">
      <c r="A147" s="226" t="s">
        <v>122</v>
      </c>
      <c r="B147" s="225"/>
      <c r="C147" s="225"/>
      <c r="D147" s="222" t="str">
        <f t="shared" si="2"/>
        <v/>
      </c>
    </row>
    <row r="148" customHeight="1" spans="1:4">
      <c r="A148" s="220" t="s">
        <v>199</v>
      </c>
      <c r="B148" s="225">
        <v>16</v>
      </c>
      <c r="C148" s="225">
        <v>14</v>
      </c>
      <c r="D148" s="222">
        <f t="shared" si="2"/>
        <v>87.5</v>
      </c>
    </row>
    <row r="149" customHeight="1" spans="1:4">
      <c r="A149" s="223" t="s">
        <v>200</v>
      </c>
      <c r="B149" s="224">
        <f>SUM(B150:B156)</f>
        <v>0</v>
      </c>
      <c r="C149" s="224">
        <f>SUM(C150:C156)</f>
        <v>0</v>
      </c>
      <c r="D149" s="222" t="str">
        <f t="shared" ref="D149:D187" si="3">IF(B149=0,"",ROUND(C149/B149*100,1))</f>
        <v/>
      </c>
    </row>
    <row r="150" customHeight="1" spans="1:4">
      <c r="A150" s="223" t="s">
        <v>113</v>
      </c>
      <c r="B150" s="225"/>
      <c r="C150" s="225"/>
      <c r="D150" s="222" t="str">
        <f t="shared" si="3"/>
        <v/>
      </c>
    </row>
    <row r="151" customHeight="1" spans="1:4">
      <c r="A151" s="226" t="s">
        <v>114</v>
      </c>
      <c r="B151" s="225"/>
      <c r="C151" s="225"/>
      <c r="D151" s="222" t="str">
        <f t="shared" si="3"/>
        <v/>
      </c>
    </row>
    <row r="152" customHeight="1" spans="1:4">
      <c r="A152" s="226" t="s">
        <v>115</v>
      </c>
      <c r="B152" s="225"/>
      <c r="C152" s="225"/>
      <c r="D152" s="222" t="str">
        <f t="shared" si="3"/>
        <v/>
      </c>
    </row>
    <row r="153" customHeight="1" spans="1:4">
      <c r="A153" s="226" t="s">
        <v>201</v>
      </c>
      <c r="B153" s="225"/>
      <c r="C153" s="225"/>
      <c r="D153" s="222" t="str">
        <f t="shared" si="3"/>
        <v/>
      </c>
    </row>
    <row r="154" customHeight="1" spans="1:4">
      <c r="A154" s="220" t="s">
        <v>202</v>
      </c>
      <c r="B154" s="225"/>
      <c r="C154" s="225"/>
      <c r="D154" s="222" t="str">
        <f t="shared" si="3"/>
        <v/>
      </c>
    </row>
    <row r="155" customHeight="1" spans="1:4">
      <c r="A155" s="223" t="s">
        <v>122</v>
      </c>
      <c r="B155" s="225"/>
      <c r="C155" s="225"/>
      <c r="D155" s="222" t="str">
        <f t="shared" si="3"/>
        <v/>
      </c>
    </row>
    <row r="156" customHeight="1" spans="1:4">
      <c r="A156" s="223" t="s">
        <v>203</v>
      </c>
      <c r="B156" s="225"/>
      <c r="C156" s="225"/>
      <c r="D156" s="222" t="str">
        <f t="shared" si="3"/>
        <v/>
      </c>
    </row>
    <row r="157" customHeight="1" spans="1:4">
      <c r="A157" s="226" t="s">
        <v>204</v>
      </c>
      <c r="B157" s="224">
        <f>SUM(B158:B162)</f>
        <v>0</v>
      </c>
      <c r="C157" s="224">
        <f>SUM(C158:C162)</f>
        <v>0</v>
      </c>
      <c r="D157" s="222" t="str">
        <f t="shared" si="3"/>
        <v/>
      </c>
    </row>
    <row r="158" customHeight="1" spans="1:4">
      <c r="A158" s="226" t="s">
        <v>113</v>
      </c>
      <c r="B158" s="225"/>
      <c r="C158" s="225"/>
      <c r="D158" s="222" t="str">
        <f t="shared" si="3"/>
        <v/>
      </c>
    </row>
    <row r="159" customHeight="1" spans="1:4">
      <c r="A159" s="226" t="s">
        <v>114</v>
      </c>
      <c r="B159" s="225"/>
      <c r="C159" s="225"/>
      <c r="D159" s="222" t="str">
        <f t="shared" si="3"/>
        <v/>
      </c>
    </row>
    <row r="160" customHeight="1" spans="1:4">
      <c r="A160" s="223" t="s">
        <v>115</v>
      </c>
      <c r="B160" s="225"/>
      <c r="C160" s="225"/>
      <c r="D160" s="222" t="str">
        <f t="shared" si="3"/>
        <v/>
      </c>
    </row>
    <row r="161" customHeight="1" spans="1:4">
      <c r="A161" s="223" t="s">
        <v>205</v>
      </c>
      <c r="B161" s="225"/>
      <c r="C161" s="225"/>
      <c r="D161" s="222" t="str">
        <f t="shared" si="3"/>
        <v/>
      </c>
    </row>
    <row r="162" customHeight="1" spans="1:4">
      <c r="A162" s="223" t="s">
        <v>206</v>
      </c>
      <c r="B162" s="225"/>
      <c r="C162" s="225"/>
      <c r="D162" s="222" t="str">
        <f t="shared" si="3"/>
        <v/>
      </c>
    </row>
    <row r="163" customHeight="1" spans="1:4">
      <c r="A163" s="226" t="s">
        <v>207</v>
      </c>
      <c r="B163" s="224">
        <f>SUM(B164:B169)</f>
        <v>0</v>
      </c>
      <c r="C163" s="224">
        <f>SUM(C164:C169)</f>
        <v>0</v>
      </c>
      <c r="D163" s="222" t="str">
        <f t="shared" si="3"/>
        <v/>
      </c>
    </row>
    <row r="164" customHeight="1" spans="1:4">
      <c r="A164" s="226" t="s">
        <v>113</v>
      </c>
      <c r="B164" s="225"/>
      <c r="C164" s="225"/>
      <c r="D164" s="222" t="str">
        <f t="shared" si="3"/>
        <v/>
      </c>
    </row>
    <row r="165" customHeight="1" spans="1:4">
      <c r="A165" s="226" t="s">
        <v>114</v>
      </c>
      <c r="B165" s="225"/>
      <c r="C165" s="225"/>
      <c r="D165" s="222" t="str">
        <f t="shared" si="3"/>
        <v/>
      </c>
    </row>
    <row r="166" customHeight="1" spans="1:4">
      <c r="A166" s="220" t="s">
        <v>115</v>
      </c>
      <c r="B166" s="225"/>
      <c r="C166" s="225"/>
      <c r="D166" s="222" t="str">
        <f t="shared" si="3"/>
        <v/>
      </c>
    </row>
    <row r="167" customHeight="1" spans="1:4">
      <c r="A167" s="223" t="s">
        <v>127</v>
      </c>
      <c r="B167" s="225"/>
      <c r="C167" s="225"/>
      <c r="D167" s="222" t="str">
        <f t="shared" si="3"/>
        <v/>
      </c>
    </row>
    <row r="168" customHeight="1" spans="1:4">
      <c r="A168" s="223" t="s">
        <v>122</v>
      </c>
      <c r="B168" s="225"/>
      <c r="C168" s="225"/>
      <c r="D168" s="222" t="str">
        <f t="shared" si="3"/>
        <v/>
      </c>
    </row>
    <row r="169" customHeight="1" spans="1:4">
      <c r="A169" s="223" t="s">
        <v>208</v>
      </c>
      <c r="B169" s="225"/>
      <c r="C169" s="225"/>
      <c r="D169" s="222" t="str">
        <f t="shared" si="3"/>
        <v/>
      </c>
    </row>
    <row r="170" customHeight="1" spans="1:4">
      <c r="A170" s="226" t="s">
        <v>209</v>
      </c>
      <c r="B170" s="224">
        <f>SUM(B171:B176)</f>
        <v>152</v>
      </c>
      <c r="C170" s="224">
        <f>SUM(C171:C176)</f>
        <v>183</v>
      </c>
      <c r="D170" s="222">
        <f t="shared" si="3"/>
        <v>120.4</v>
      </c>
    </row>
    <row r="171" customHeight="1" spans="1:4">
      <c r="A171" s="226" t="s">
        <v>113</v>
      </c>
      <c r="B171" s="225">
        <v>129</v>
      </c>
      <c r="C171" s="225">
        <v>152</v>
      </c>
      <c r="D171" s="222">
        <f t="shared" si="3"/>
        <v>117.8</v>
      </c>
    </row>
    <row r="172" customHeight="1" spans="1:4">
      <c r="A172" s="226" t="s">
        <v>114</v>
      </c>
      <c r="B172" s="225">
        <v>0</v>
      </c>
      <c r="C172" s="225"/>
      <c r="D172" s="222" t="str">
        <f t="shared" si="3"/>
        <v/>
      </c>
    </row>
    <row r="173" customHeight="1" spans="1:4">
      <c r="A173" s="223" t="s">
        <v>115</v>
      </c>
      <c r="B173" s="227">
        <v>0</v>
      </c>
      <c r="C173" s="227"/>
      <c r="D173" s="222" t="str">
        <f t="shared" si="3"/>
        <v/>
      </c>
    </row>
    <row r="174" customHeight="1" spans="1:4">
      <c r="A174" s="223" t="s">
        <v>210</v>
      </c>
      <c r="B174" s="227">
        <v>0</v>
      </c>
      <c r="C174" s="225"/>
      <c r="D174" s="222" t="str">
        <f t="shared" si="3"/>
        <v/>
      </c>
    </row>
    <row r="175" customHeight="1" spans="1:4">
      <c r="A175" s="226" t="s">
        <v>122</v>
      </c>
      <c r="B175" s="225"/>
      <c r="C175" s="228"/>
      <c r="D175" s="222" t="str">
        <f t="shared" si="3"/>
        <v/>
      </c>
    </row>
    <row r="176" customHeight="1" spans="1:4">
      <c r="A176" s="226" t="s">
        <v>211</v>
      </c>
      <c r="B176" s="225">
        <v>23</v>
      </c>
      <c r="C176" s="228">
        <v>31</v>
      </c>
      <c r="D176" s="222">
        <f t="shared" si="3"/>
        <v>134.8</v>
      </c>
    </row>
    <row r="177" customHeight="1" spans="1:4">
      <c r="A177" s="226" t="s">
        <v>212</v>
      </c>
      <c r="B177" s="221">
        <f>SUM(B178:B183)</f>
        <v>681</v>
      </c>
      <c r="C177" s="221">
        <f>SUM(C178:C183)</f>
        <v>622</v>
      </c>
      <c r="D177" s="222">
        <f t="shared" si="3"/>
        <v>91.3</v>
      </c>
    </row>
    <row r="178" customHeight="1" spans="1:4">
      <c r="A178" s="226" t="s">
        <v>113</v>
      </c>
      <c r="B178" s="228">
        <v>425</v>
      </c>
      <c r="C178" s="228">
        <v>512</v>
      </c>
      <c r="D178" s="222">
        <f t="shared" si="3"/>
        <v>120.5</v>
      </c>
    </row>
    <row r="179" customHeight="1" spans="1:4">
      <c r="A179" s="223" t="s">
        <v>114</v>
      </c>
      <c r="B179" s="228"/>
      <c r="C179" s="228">
        <v>1</v>
      </c>
      <c r="D179" s="222" t="str">
        <f t="shared" si="3"/>
        <v/>
      </c>
    </row>
    <row r="180" customHeight="1" spans="1:4">
      <c r="A180" s="223" t="s">
        <v>115</v>
      </c>
      <c r="B180" s="228">
        <v>0</v>
      </c>
      <c r="C180" s="228"/>
      <c r="D180" s="222" t="str">
        <f t="shared" si="3"/>
        <v/>
      </c>
    </row>
    <row r="181" customHeight="1" spans="1:4">
      <c r="A181" s="223" t="s">
        <v>213</v>
      </c>
      <c r="B181" s="228">
        <v>0</v>
      </c>
      <c r="C181" s="228"/>
      <c r="D181" s="222" t="str">
        <f t="shared" si="3"/>
        <v/>
      </c>
    </row>
    <row r="182" customHeight="1" spans="1:4">
      <c r="A182" s="226" t="s">
        <v>122</v>
      </c>
      <c r="B182" s="228"/>
      <c r="C182" s="228"/>
      <c r="D182" s="222" t="str">
        <f t="shared" si="3"/>
        <v/>
      </c>
    </row>
    <row r="183" customHeight="1" spans="1:4">
      <c r="A183" s="226" t="s">
        <v>214</v>
      </c>
      <c r="B183" s="228">
        <v>256</v>
      </c>
      <c r="C183" s="228">
        <v>109</v>
      </c>
      <c r="D183" s="222">
        <f t="shared" si="3"/>
        <v>42.6</v>
      </c>
    </row>
    <row r="184" customHeight="1" spans="1:4">
      <c r="A184" s="226" t="s">
        <v>215</v>
      </c>
      <c r="B184" s="229">
        <f>SUM(B185:B190)</f>
        <v>230</v>
      </c>
      <c r="C184" s="229">
        <f>SUM(C185:C190)</f>
        <v>277</v>
      </c>
      <c r="D184" s="222">
        <f t="shared" si="3"/>
        <v>120.4</v>
      </c>
    </row>
    <row r="185" customHeight="1" spans="1:4">
      <c r="A185" s="223" t="s">
        <v>113</v>
      </c>
      <c r="B185" s="228">
        <v>189</v>
      </c>
      <c r="C185" s="228">
        <v>202</v>
      </c>
      <c r="D185" s="222">
        <f t="shared" si="3"/>
        <v>106.9</v>
      </c>
    </row>
    <row r="186" customHeight="1" spans="1:4">
      <c r="A186" s="223" t="s">
        <v>114</v>
      </c>
      <c r="B186" s="228">
        <v>0</v>
      </c>
      <c r="C186" s="228"/>
      <c r="D186" s="222" t="str">
        <f t="shared" si="3"/>
        <v/>
      </c>
    </row>
    <row r="187" customHeight="1" spans="1:4">
      <c r="A187" s="223" t="s">
        <v>115</v>
      </c>
      <c r="B187" s="228">
        <v>0</v>
      </c>
      <c r="C187" s="228"/>
      <c r="D187" s="222" t="str">
        <f t="shared" si="3"/>
        <v/>
      </c>
    </row>
    <row r="188" customHeight="1" spans="1:4">
      <c r="A188" s="223" t="s">
        <v>216</v>
      </c>
      <c r="B188" s="228"/>
      <c r="C188" s="228"/>
      <c r="D188" s="222"/>
    </row>
    <row r="189" customHeight="1" spans="1:4">
      <c r="A189" s="226" t="s">
        <v>122</v>
      </c>
      <c r="B189" s="228"/>
      <c r="C189" s="228"/>
      <c r="D189" s="222" t="str">
        <f t="shared" ref="D189:D194" si="4">IF(B189=0,"",ROUND(C189/B189*100,1))</f>
        <v/>
      </c>
    </row>
    <row r="190" customHeight="1" spans="1:4">
      <c r="A190" s="226" t="s">
        <v>217</v>
      </c>
      <c r="B190" s="228">
        <v>41</v>
      </c>
      <c r="C190" s="228">
        <v>75</v>
      </c>
      <c r="D190" s="222">
        <f t="shared" si="4"/>
        <v>182.9</v>
      </c>
    </row>
    <row r="191" customHeight="1" spans="1:4">
      <c r="A191" s="226" t="s">
        <v>218</v>
      </c>
      <c r="B191" s="229">
        <f>SUM(B192:B197)</f>
        <v>190</v>
      </c>
      <c r="C191" s="229">
        <f>SUM(C192:C197)</f>
        <v>174</v>
      </c>
      <c r="D191" s="222">
        <f t="shared" si="4"/>
        <v>91.6</v>
      </c>
    </row>
    <row r="192" customHeight="1" spans="1:4">
      <c r="A192" s="220" t="s">
        <v>113</v>
      </c>
      <c r="B192" s="225">
        <v>152</v>
      </c>
      <c r="C192" s="225">
        <v>135</v>
      </c>
      <c r="D192" s="222">
        <f t="shared" si="4"/>
        <v>88.8</v>
      </c>
    </row>
    <row r="193" customHeight="1" spans="1:4">
      <c r="A193" s="223" t="s">
        <v>114</v>
      </c>
      <c r="B193" s="225">
        <v>0</v>
      </c>
      <c r="C193" s="225"/>
      <c r="D193" s="222" t="str">
        <f t="shared" si="4"/>
        <v/>
      </c>
    </row>
    <row r="194" customHeight="1" spans="1:4">
      <c r="A194" s="223" t="s">
        <v>115</v>
      </c>
      <c r="B194" s="225">
        <v>0</v>
      </c>
      <c r="C194" s="225"/>
      <c r="D194" s="222" t="str">
        <f t="shared" si="4"/>
        <v/>
      </c>
    </row>
    <row r="195" customHeight="1" spans="1:4">
      <c r="A195" s="223" t="s">
        <v>219</v>
      </c>
      <c r="B195" s="225"/>
      <c r="C195" s="225"/>
      <c r="D195" s="222"/>
    </row>
    <row r="196" customHeight="1" spans="1:4">
      <c r="A196" s="223" t="s">
        <v>122</v>
      </c>
      <c r="B196" s="225"/>
      <c r="C196" s="225"/>
      <c r="D196" s="222" t="str">
        <f t="shared" ref="D196:D201" si="5">IF(B196=0,"",ROUND(C196/B196*100,1))</f>
        <v/>
      </c>
    </row>
    <row r="197" customHeight="1" spans="1:4">
      <c r="A197" s="226" t="s">
        <v>220</v>
      </c>
      <c r="B197" s="225">
        <v>38</v>
      </c>
      <c r="C197" s="225">
        <v>39</v>
      </c>
      <c r="D197" s="222">
        <f t="shared" si="5"/>
        <v>102.6</v>
      </c>
    </row>
    <row r="198" customHeight="1" spans="1:4">
      <c r="A198" s="226" t="s">
        <v>221</v>
      </c>
      <c r="B198" s="224">
        <f>SUM(B199:B205)</f>
        <v>87</v>
      </c>
      <c r="C198" s="224">
        <f>SUM(C199:C205)</f>
        <v>94</v>
      </c>
      <c r="D198" s="222">
        <f t="shared" si="5"/>
        <v>108</v>
      </c>
    </row>
    <row r="199" customHeight="1" spans="1:4">
      <c r="A199" s="226" t="s">
        <v>113</v>
      </c>
      <c r="B199" s="225">
        <v>73</v>
      </c>
      <c r="C199" s="225">
        <v>77</v>
      </c>
      <c r="D199" s="222">
        <f t="shared" si="5"/>
        <v>105.5</v>
      </c>
    </row>
    <row r="200" customHeight="1" spans="1:4">
      <c r="A200" s="223" t="s">
        <v>114</v>
      </c>
      <c r="B200" s="225">
        <v>0</v>
      </c>
      <c r="C200" s="225"/>
      <c r="D200" s="222" t="str">
        <f t="shared" si="5"/>
        <v/>
      </c>
    </row>
    <row r="201" customHeight="1" spans="1:4">
      <c r="A201" s="223" t="s">
        <v>115</v>
      </c>
      <c r="B201" s="225">
        <v>0</v>
      </c>
      <c r="C201" s="225"/>
      <c r="D201" s="222" t="str">
        <f t="shared" si="5"/>
        <v/>
      </c>
    </row>
    <row r="202" customHeight="1" spans="1:4">
      <c r="A202" s="223" t="s">
        <v>222</v>
      </c>
      <c r="B202" s="225"/>
      <c r="C202" s="225"/>
      <c r="D202" s="222"/>
    </row>
    <row r="203" customHeight="1" spans="1:4">
      <c r="A203" s="223" t="s">
        <v>223</v>
      </c>
      <c r="B203" s="225"/>
      <c r="C203" s="225"/>
      <c r="D203" s="222"/>
    </row>
    <row r="204" customHeight="1" spans="1:4">
      <c r="A204" s="223" t="s">
        <v>122</v>
      </c>
      <c r="B204" s="225"/>
      <c r="C204" s="225"/>
      <c r="D204" s="222" t="str">
        <f t="shared" ref="D204:D219" si="6">IF(B204=0,"",ROUND(C204/B204*100,1))</f>
        <v/>
      </c>
    </row>
    <row r="205" customHeight="1" spans="1:4">
      <c r="A205" s="226" t="s">
        <v>224</v>
      </c>
      <c r="B205" s="225">
        <v>14</v>
      </c>
      <c r="C205" s="225">
        <v>17</v>
      </c>
      <c r="D205" s="222">
        <f t="shared" si="6"/>
        <v>121.4</v>
      </c>
    </row>
    <row r="206" customHeight="1" spans="1:4">
      <c r="A206" s="226" t="s">
        <v>225</v>
      </c>
      <c r="B206" s="224">
        <f>SUM(B207:B211)</f>
        <v>0</v>
      </c>
      <c r="C206" s="224">
        <f>SUM(C207:C211)</f>
        <v>0</v>
      </c>
      <c r="D206" s="222" t="str">
        <f t="shared" si="6"/>
        <v/>
      </c>
    </row>
    <row r="207" customHeight="1" spans="1:4">
      <c r="A207" s="226" t="s">
        <v>113</v>
      </c>
      <c r="B207" s="225"/>
      <c r="C207" s="225"/>
      <c r="D207" s="222" t="str">
        <f t="shared" si="6"/>
        <v/>
      </c>
    </row>
    <row r="208" customHeight="1" spans="1:4">
      <c r="A208" s="220" t="s">
        <v>114</v>
      </c>
      <c r="B208" s="225"/>
      <c r="C208" s="225"/>
      <c r="D208" s="222" t="str">
        <f t="shared" si="6"/>
        <v/>
      </c>
    </row>
    <row r="209" customHeight="1" spans="1:4">
      <c r="A209" s="223" t="s">
        <v>115</v>
      </c>
      <c r="B209" s="225"/>
      <c r="C209" s="225"/>
      <c r="D209" s="222" t="str">
        <f t="shared" si="6"/>
        <v/>
      </c>
    </row>
    <row r="210" customHeight="1" spans="1:4">
      <c r="A210" s="223" t="s">
        <v>122</v>
      </c>
      <c r="B210" s="225"/>
      <c r="C210" s="225"/>
      <c r="D210" s="222" t="str">
        <f t="shared" si="6"/>
        <v/>
      </c>
    </row>
    <row r="211" customHeight="1" spans="1:4">
      <c r="A211" s="223" t="s">
        <v>226</v>
      </c>
      <c r="B211" s="225"/>
      <c r="C211" s="225"/>
      <c r="D211" s="222" t="str">
        <f t="shared" si="6"/>
        <v/>
      </c>
    </row>
    <row r="212" customHeight="1" spans="1:4">
      <c r="A212" s="226" t="s">
        <v>227</v>
      </c>
      <c r="B212" s="224">
        <f>SUM(B213:B217)</f>
        <v>0</v>
      </c>
      <c r="C212" s="224">
        <f>SUM(C213:C217)</f>
        <v>0</v>
      </c>
      <c r="D212" s="222" t="str">
        <f t="shared" si="6"/>
        <v/>
      </c>
    </row>
    <row r="213" customHeight="1" spans="1:4">
      <c r="A213" s="226" t="s">
        <v>113</v>
      </c>
      <c r="B213" s="225"/>
      <c r="C213" s="225"/>
      <c r="D213" s="222" t="str">
        <f t="shared" si="6"/>
        <v/>
      </c>
    </row>
    <row r="214" customHeight="1" spans="1:4">
      <c r="A214" s="226" t="s">
        <v>114</v>
      </c>
      <c r="B214" s="225"/>
      <c r="C214" s="225"/>
      <c r="D214" s="222" t="str">
        <f t="shared" si="6"/>
        <v/>
      </c>
    </row>
    <row r="215" customHeight="1" spans="1:4">
      <c r="A215" s="223" t="s">
        <v>115</v>
      </c>
      <c r="B215" s="225"/>
      <c r="C215" s="225"/>
      <c r="D215" s="222" t="str">
        <f t="shared" si="6"/>
        <v/>
      </c>
    </row>
    <row r="216" customHeight="1" spans="1:4">
      <c r="A216" s="223" t="s">
        <v>122</v>
      </c>
      <c r="B216" s="225"/>
      <c r="C216" s="225"/>
      <c r="D216" s="222" t="str">
        <f t="shared" si="6"/>
        <v/>
      </c>
    </row>
    <row r="217" customHeight="1" spans="1:4">
      <c r="A217" s="223" t="s">
        <v>228</v>
      </c>
      <c r="B217" s="225"/>
      <c r="C217" s="225"/>
      <c r="D217" s="222" t="str">
        <f t="shared" si="6"/>
        <v/>
      </c>
    </row>
    <row r="218" customHeight="1" spans="1:4">
      <c r="A218" s="230" t="s">
        <v>229</v>
      </c>
      <c r="B218" s="224">
        <f>SUM(B219:B224)</f>
        <v>68</v>
      </c>
      <c r="C218" s="224"/>
      <c r="D218" s="222"/>
    </row>
    <row r="219" customHeight="1" spans="1:4">
      <c r="A219" s="230" t="s">
        <v>113</v>
      </c>
      <c r="B219" s="225"/>
      <c r="C219" s="225"/>
      <c r="D219" s="222"/>
    </row>
    <row r="220" customHeight="1" spans="1:4">
      <c r="A220" s="230" t="s">
        <v>114</v>
      </c>
      <c r="B220" s="225"/>
      <c r="C220" s="225"/>
      <c r="D220" s="222"/>
    </row>
    <row r="221" customHeight="1" spans="1:4">
      <c r="A221" s="230" t="s">
        <v>115</v>
      </c>
      <c r="B221" s="225"/>
      <c r="C221" s="225"/>
      <c r="D221" s="222"/>
    </row>
    <row r="222" customHeight="1" spans="1:4">
      <c r="A222" s="230" t="s">
        <v>230</v>
      </c>
      <c r="B222" s="225"/>
      <c r="C222" s="225"/>
      <c r="D222" s="222"/>
    </row>
    <row r="223" customHeight="1" spans="1:4">
      <c r="A223" s="230" t="s">
        <v>122</v>
      </c>
      <c r="B223" s="225"/>
      <c r="C223" s="225"/>
      <c r="D223" s="222"/>
    </row>
    <row r="224" customHeight="1" spans="1:4">
      <c r="A224" s="230" t="s">
        <v>231</v>
      </c>
      <c r="B224" s="225">
        <v>68</v>
      </c>
      <c r="C224" s="225"/>
      <c r="D224" s="222"/>
    </row>
    <row r="225" customHeight="1" spans="1:4">
      <c r="A225" s="223" t="s">
        <v>232</v>
      </c>
      <c r="B225" s="224">
        <f>SUM(B226:B240)</f>
        <v>1830</v>
      </c>
      <c r="C225" s="224">
        <f>SUM(C226:C240)</f>
        <v>1936</v>
      </c>
      <c r="D225" s="222">
        <f>IF(B225=0,"",ROUND(C225/B225*100,1))</f>
        <v>105.8</v>
      </c>
    </row>
    <row r="226" customHeight="1" spans="1:4">
      <c r="A226" s="223" t="s">
        <v>113</v>
      </c>
      <c r="B226" s="225">
        <v>1493</v>
      </c>
      <c r="C226" s="225">
        <v>1612</v>
      </c>
      <c r="D226" s="222">
        <f>IF(B226=0,"",ROUND(C226/B226*100,1))</f>
        <v>108</v>
      </c>
    </row>
    <row r="227" customHeight="1" spans="1:4">
      <c r="A227" s="223" t="s">
        <v>114</v>
      </c>
      <c r="B227" s="225"/>
      <c r="C227" s="225"/>
      <c r="D227" s="222"/>
    </row>
    <row r="228" customHeight="1" spans="1:4">
      <c r="A228" s="223" t="s">
        <v>115</v>
      </c>
      <c r="B228" s="225"/>
      <c r="C228" s="225"/>
      <c r="D228" s="222"/>
    </row>
    <row r="229" customHeight="1" spans="1:4">
      <c r="A229" s="223" t="s">
        <v>233</v>
      </c>
      <c r="B229" s="225">
        <v>4</v>
      </c>
      <c r="C229" s="225"/>
      <c r="D229" s="222"/>
    </row>
    <row r="230" customHeight="1" spans="1:4">
      <c r="A230" s="223" t="s">
        <v>234</v>
      </c>
      <c r="B230" s="225"/>
      <c r="C230" s="225"/>
      <c r="D230" s="222"/>
    </row>
    <row r="231" customHeight="1" spans="1:4">
      <c r="A231" s="223" t="s">
        <v>235</v>
      </c>
      <c r="B231" s="225"/>
      <c r="C231" s="225"/>
      <c r="D231" s="222"/>
    </row>
    <row r="232" customHeight="1" spans="1:4">
      <c r="A232" s="223" t="s">
        <v>154</v>
      </c>
      <c r="B232" s="225"/>
      <c r="C232" s="225"/>
      <c r="D232" s="222"/>
    </row>
    <row r="233" customHeight="1" spans="1:4">
      <c r="A233" s="223" t="s">
        <v>236</v>
      </c>
      <c r="B233" s="225"/>
      <c r="C233" s="225"/>
      <c r="D233" s="222"/>
    </row>
    <row r="234" customHeight="1" spans="1:4">
      <c r="A234" s="223" t="s">
        <v>237</v>
      </c>
      <c r="B234" s="225"/>
      <c r="C234" s="225"/>
      <c r="D234" s="222"/>
    </row>
    <row r="235" customHeight="1" spans="1:4">
      <c r="A235" s="223" t="s">
        <v>238</v>
      </c>
      <c r="B235" s="225"/>
      <c r="C235" s="225"/>
      <c r="D235" s="222"/>
    </row>
    <row r="236" customHeight="1" spans="1:4">
      <c r="A236" s="223" t="s">
        <v>239</v>
      </c>
      <c r="B236" s="225"/>
      <c r="C236" s="225"/>
      <c r="D236" s="222"/>
    </row>
    <row r="237" customHeight="1" spans="1:4">
      <c r="A237" s="223" t="s">
        <v>240</v>
      </c>
      <c r="B237" s="225"/>
      <c r="C237" s="225"/>
      <c r="D237" s="222"/>
    </row>
    <row r="238" customHeight="1" spans="1:4">
      <c r="A238" s="223" t="s">
        <v>241</v>
      </c>
      <c r="B238" s="225"/>
      <c r="C238" s="225"/>
      <c r="D238" s="222"/>
    </row>
    <row r="239" customHeight="1" spans="1:4">
      <c r="A239" s="223" t="s">
        <v>122</v>
      </c>
      <c r="B239" s="225"/>
      <c r="C239" s="225">
        <v>0</v>
      </c>
      <c r="D239" s="222"/>
    </row>
    <row r="240" customHeight="1" spans="1:4">
      <c r="A240" s="223" t="s">
        <v>242</v>
      </c>
      <c r="B240" s="225">
        <v>333</v>
      </c>
      <c r="C240" s="225">
        <v>324</v>
      </c>
      <c r="D240" s="222">
        <f t="shared" ref="D240:D267" si="7">IF(B240=0,"",ROUND(C240/B240*100,1))</f>
        <v>97.3</v>
      </c>
    </row>
    <row r="241" customHeight="1" spans="1:4">
      <c r="A241" s="226" t="s">
        <v>243</v>
      </c>
      <c r="B241" s="224">
        <f>SUM(B242:B243)</f>
        <v>2547</v>
      </c>
      <c r="C241" s="224">
        <f>SUM(C242:C243)</f>
        <v>584</v>
      </c>
      <c r="D241" s="222">
        <f t="shared" si="7"/>
        <v>22.9</v>
      </c>
    </row>
    <row r="242" customHeight="1" spans="1:4">
      <c r="A242" s="226" t="s">
        <v>244</v>
      </c>
      <c r="B242" s="225"/>
      <c r="C242" s="225"/>
      <c r="D242" s="222" t="str">
        <f t="shared" si="7"/>
        <v/>
      </c>
    </row>
    <row r="243" customHeight="1" spans="1:4">
      <c r="A243" s="226" t="s">
        <v>245</v>
      </c>
      <c r="B243" s="225">
        <v>2547</v>
      </c>
      <c r="C243" s="225">
        <v>584</v>
      </c>
      <c r="D243" s="222">
        <f t="shared" si="7"/>
        <v>22.9</v>
      </c>
    </row>
    <row r="244" customHeight="1" spans="1:4">
      <c r="A244" s="220" t="s">
        <v>246</v>
      </c>
      <c r="B244" s="224">
        <f>SUM(B245:B246)</f>
        <v>0</v>
      </c>
      <c r="C244" s="224">
        <f>SUM(C245:C246)</f>
        <v>0</v>
      </c>
      <c r="D244" s="222" t="str">
        <f t="shared" si="7"/>
        <v/>
      </c>
    </row>
    <row r="245" customHeight="1" spans="1:4">
      <c r="A245" s="223" t="s">
        <v>247</v>
      </c>
      <c r="B245" s="225"/>
      <c r="C245" s="225"/>
      <c r="D245" s="222" t="str">
        <f t="shared" si="7"/>
        <v/>
      </c>
    </row>
    <row r="246" customHeight="1" spans="1:4">
      <c r="A246" s="223" t="s">
        <v>248</v>
      </c>
      <c r="B246" s="225"/>
      <c r="C246" s="225"/>
      <c r="D246" s="222" t="str">
        <f t="shared" si="7"/>
        <v/>
      </c>
    </row>
    <row r="247" customHeight="1" spans="1:4">
      <c r="A247" s="220" t="s">
        <v>249</v>
      </c>
      <c r="B247" s="224">
        <f>SUM(B248,B258,)</f>
        <v>5</v>
      </c>
      <c r="C247" s="224">
        <f>SUM(C248,C258,)</f>
        <v>0</v>
      </c>
      <c r="D247" s="222">
        <f t="shared" si="7"/>
        <v>0</v>
      </c>
    </row>
    <row r="248" customHeight="1" spans="1:4">
      <c r="A248" s="226" t="s">
        <v>250</v>
      </c>
      <c r="B248" s="224">
        <f>SUM(B249:B257)</f>
        <v>5</v>
      </c>
      <c r="C248" s="224">
        <f>SUM(C249:C257)</f>
        <v>0</v>
      </c>
      <c r="D248" s="222">
        <f t="shared" si="7"/>
        <v>0</v>
      </c>
    </row>
    <row r="249" customHeight="1" spans="1:4">
      <c r="A249" s="226" t="s">
        <v>251</v>
      </c>
      <c r="B249" s="225"/>
      <c r="C249" s="225"/>
      <c r="D249" s="222" t="str">
        <f t="shared" si="7"/>
        <v/>
      </c>
    </row>
    <row r="250" customHeight="1" spans="1:4">
      <c r="A250" s="223" t="s">
        <v>252</v>
      </c>
      <c r="B250" s="225"/>
      <c r="C250" s="225"/>
      <c r="D250" s="222" t="str">
        <f t="shared" si="7"/>
        <v/>
      </c>
    </row>
    <row r="251" customHeight="1" spans="1:4">
      <c r="A251" s="223" t="s">
        <v>253</v>
      </c>
      <c r="B251" s="225"/>
      <c r="C251" s="225"/>
      <c r="D251" s="222" t="str">
        <f t="shared" si="7"/>
        <v/>
      </c>
    </row>
    <row r="252" customHeight="1" spans="1:4">
      <c r="A252" s="223" t="s">
        <v>254</v>
      </c>
      <c r="B252" s="225"/>
      <c r="C252" s="225"/>
      <c r="D252" s="222" t="str">
        <f t="shared" si="7"/>
        <v/>
      </c>
    </row>
    <row r="253" customHeight="1" spans="1:4">
      <c r="A253" s="226" t="s">
        <v>255</v>
      </c>
      <c r="B253" s="225"/>
      <c r="C253" s="225"/>
      <c r="D253" s="222" t="str">
        <f t="shared" si="7"/>
        <v/>
      </c>
    </row>
    <row r="254" customHeight="1" spans="1:4">
      <c r="A254" s="226" t="s">
        <v>256</v>
      </c>
      <c r="B254" s="225"/>
      <c r="C254" s="225"/>
      <c r="D254" s="222" t="str">
        <f t="shared" si="7"/>
        <v/>
      </c>
    </row>
    <row r="255" customHeight="1" spans="1:4">
      <c r="A255" s="226" t="s">
        <v>257</v>
      </c>
      <c r="B255" s="225">
        <v>5</v>
      </c>
      <c r="C255" s="225"/>
      <c r="D255" s="222">
        <f t="shared" si="7"/>
        <v>0</v>
      </c>
    </row>
    <row r="256" customHeight="1" spans="1:4">
      <c r="A256" s="226" t="s">
        <v>258</v>
      </c>
      <c r="B256" s="225"/>
      <c r="C256" s="225"/>
      <c r="D256" s="222" t="str">
        <f t="shared" si="7"/>
        <v/>
      </c>
    </row>
    <row r="257" customHeight="1" spans="1:4">
      <c r="A257" s="226" t="s">
        <v>259</v>
      </c>
      <c r="B257" s="225"/>
      <c r="C257" s="225"/>
      <c r="D257" s="222" t="str">
        <f t="shared" si="7"/>
        <v/>
      </c>
    </row>
    <row r="258" customHeight="1" spans="1:4">
      <c r="A258" s="226" t="s">
        <v>260</v>
      </c>
      <c r="B258" s="225"/>
      <c r="C258" s="225"/>
      <c r="D258" s="222" t="str">
        <f t="shared" si="7"/>
        <v/>
      </c>
    </row>
    <row r="259" customHeight="1" spans="1:4">
      <c r="A259" s="220" t="s">
        <v>261</v>
      </c>
      <c r="B259" s="224">
        <f>SUM(B260,B263,B274,B281,B289,B298,B314,B324,B333,B341,B346,)</f>
        <v>2837</v>
      </c>
      <c r="C259" s="224">
        <f>SUM(C260,C263,C274,C281,C289,C298,C314,C324,C333,C341,C346,)</f>
        <v>696</v>
      </c>
      <c r="D259" s="222">
        <f t="shared" si="7"/>
        <v>24.5</v>
      </c>
    </row>
    <row r="260" customHeight="1" spans="1:4">
      <c r="A260" s="223" t="s">
        <v>262</v>
      </c>
      <c r="B260" s="224">
        <f>SUM(B261:B262)</f>
        <v>0</v>
      </c>
      <c r="C260" s="224">
        <f>SUM(C261:C262)</f>
        <v>0</v>
      </c>
      <c r="D260" s="222" t="str">
        <f t="shared" si="7"/>
        <v/>
      </c>
    </row>
    <row r="261" customHeight="1" spans="1:4">
      <c r="A261" s="223" t="s">
        <v>263</v>
      </c>
      <c r="B261" s="225"/>
      <c r="C261" s="225"/>
      <c r="D261" s="222" t="str">
        <f t="shared" si="7"/>
        <v/>
      </c>
    </row>
    <row r="262" customHeight="1" spans="1:4">
      <c r="A262" s="226" t="s">
        <v>264</v>
      </c>
      <c r="B262" s="225"/>
      <c r="C262" s="225"/>
      <c r="D262" s="222" t="str">
        <f t="shared" si="7"/>
        <v/>
      </c>
    </row>
    <row r="263" customHeight="1" spans="1:4">
      <c r="A263" s="226" t="s">
        <v>265</v>
      </c>
      <c r="B263" s="224">
        <f>SUM(B264:B273)</f>
        <v>0</v>
      </c>
      <c r="C263" s="224">
        <f>SUM(C264:C273)</f>
        <v>0</v>
      </c>
      <c r="D263" s="222" t="str">
        <f t="shared" si="7"/>
        <v/>
      </c>
    </row>
    <row r="264" customHeight="1" spans="1:4">
      <c r="A264" s="226" t="s">
        <v>113</v>
      </c>
      <c r="B264" s="225"/>
      <c r="C264" s="225"/>
      <c r="D264" s="222" t="str">
        <f t="shared" si="7"/>
        <v/>
      </c>
    </row>
    <row r="265" customHeight="1" spans="1:4">
      <c r="A265" s="220" t="s">
        <v>114</v>
      </c>
      <c r="B265" s="225"/>
      <c r="C265" s="225"/>
      <c r="D265" s="222" t="str">
        <f t="shared" si="7"/>
        <v/>
      </c>
    </row>
    <row r="266" customHeight="1" spans="1:4">
      <c r="A266" s="223" t="s">
        <v>115</v>
      </c>
      <c r="B266" s="225"/>
      <c r="C266" s="225"/>
      <c r="D266" s="222" t="str">
        <f t="shared" si="7"/>
        <v/>
      </c>
    </row>
    <row r="267" customHeight="1" spans="1:4">
      <c r="A267" s="226" t="s">
        <v>154</v>
      </c>
      <c r="B267" s="225"/>
      <c r="C267" s="225"/>
      <c r="D267" s="222" t="str">
        <f t="shared" si="7"/>
        <v/>
      </c>
    </row>
    <row r="268" customHeight="1" spans="1:4">
      <c r="A268" s="226" t="s">
        <v>266</v>
      </c>
      <c r="B268" s="225"/>
      <c r="C268" s="225"/>
      <c r="D268" s="222"/>
    </row>
    <row r="269" customHeight="1" spans="1:4">
      <c r="A269" s="226" t="s">
        <v>267</v>
      </c>
      <c r="B269" s="225"/>
      <c r="C269" s="225"/>
      <c r="D269" s="222"/>
    </row>
    <row r="270" customHeight="1" spans="1:4">
      <c r="A270" s="226" t="s">
        <v>268</v>
      </c>
      <c r="B270" s="225"/>
      <c r="C270" s="225"/>
      <c r="D270" s="222"/>
    </row>
    <row r="271" customHeight="1" spans="1:4">
      <c r="A271" s="226" t="s">
        <v>269</v>
      </c>
      <c r="B271" s="225"/>
      <c r="C271" s="225"/>
      <c r="D271" s="222"/>
    </row>
    <row r="272" customHeight="1" spans="1:4">
      <c r="A272" s="226" t="s">
        <v>122</v>
      </c>
      <c r="B272" s="225"/>
      <c r="C272" s="225"/>
      <c r="D272" s="222" t="str">
        <f t="shared" ref="D272:D285" si="8">IF(B272=0,"",ROUND(C272/B272*100,1))</f>
        <v/>
      </c>
    </row>
    <row r="273" customHeight="1" spans="1:4">
      <c r="A273" s="226" t="s">
        <v>270</v>
      </c>
      <c r="B273" s="225"/>
      <c r="C273" s="225"/>
      <c r="D273" s="222" t="str">
        <f t="shared" si="8"/>
        <v/>
      </c>
    </row>
    <row r="274" customHeight="1" spans="1:4">
      <c r="A274" s="223" t="s">
        <v>271</v>
      </c>
      <c r="B274" s="224">
        <f>SUM(B275:B280)</f>
        <v>0</v>
      </c>
      <c r="C274" s="224">
        <f>SUM(C275:C280)</f>
        <v>0</v>
      </c>
      <c r="D274" s="222" t="str">
        <f t="shared" si="8"/>
        <v/>
      </c>
    </row>
    <row r="275" customHeight="1" spans="1:4">
      <c r="A275" s="223" t="s">
        <v>113</v>
      </c>
      <c r="B275" s="225"/>
      <c r="C275" s="225"/>
      <c r="D275" s="222" t="str">
        <f t="shared" si="8"/>
        <v/>
      </c>
    </row>
    <row r="276" customHeight="1" spans="1:4">
      <c r="A276" s="223" t="s">
        <v>114</v>
      </c>
      <c r="B276" s="225"/>
      <c r="C276" s="225"/>
      <c r="D276" s="222" t="str">
        <f t="shared" si="8"/>
        <v/>
      </c>
    </row>
    <row r="277" customHeight="1" spans="1:4">
      <c r="A277" s="226" t="s">
        <v>115</v>
      </c>
      <c r="B277" s="225"/>
      <c r="C277" s="225"/>
      <c r="D277" s="222" t="str">
        <f t="shared" si="8"/>
        <v/>
      </c>
    </row>
    <row r="278" customHeight="1" spans="1:4">
      <c r="A278" s="226" t="s">
        <v>272</v>
      </c>
      <c r="B278" s="225"/>
      <c r="C278" s="225"/>
      <c r="D278" s="222" t="str">
        <f t="shared" si="8"/>
        <v/>
      </c>
    </row>
    <row r="279" customHeight="1" spans="1:4">
      <c r="A279" s="226" t="s">
        <v>122</v>
      </c>
      <c r="B279" s="225"/>
      <c r="C279" s="225"/>
      <c r="D279" s="222" t="str">
        <f t="shared" si="8"/>
        <v/>
      </c>
    </row>
    <row r="280" customHeight="1" spans="1:4">
      <c r="A280" s="220" t="s">
        <v>273</v>
      </c>
      <c r="B280" s="225"/>
      <c r="C280" s="225"/>
      <c r="D280" s="222" t="str">
        <f t="shared" si="8"/>
        <v/>
      </c>
    </row>
    <row r="281" customHeight="1" spans="1:4">
      <c r="A281" s="223" t="s">
        <v>274</v>
      </c>
      <c r="B281" s="224">
        <f>SUM(B282:B288)</f>
        <v>1180</v>
      </c>
      <c r="C281" s="224">
        <f>SUM(C282:C288)</f>
        <v>159</v>
      </c>
      <c r="D281" s="222">
        <f t="shared" si="8"/>
        <v>13.5</v>
      </c>
    </row>
    <row r="282" customHeight="1" spans="1:4">
      <c r="A282" s="223" t="s">
        <v>113</v>
      </c>
      <c r="B282" s="225">
        <v>749</v>
      </c>
      <c r="C282" s="225"/>
      <c r="D282" s="222">
        <f t="shared" si="8"/>
        <v>0</v>
      </c>
    </row>
    <row r="283" customHeight="1" spans="1:4">
      <c r="A283" s="223" t="s">
        <v>114</v>
      </c>
      <c r="B283" s="225">
        <v>0</v>
      </c>
      <c r="C283" s="225"/>
      <c r="D283" s="222" t="str">
        <f t="shared" si="8"/>
        <v/>
      </c>
    </row>
    <row r="284" customHeight="1" spans="1:4">
      <c r="A284" s="226" t="s">
        <v>115</v>
      </c>
      <c r="B284" s="225">
        <v>0</v>
      </c>
      <c r="C284" s="225"/>
      <c r="D284" s="222" t="str">
        <f t="shared" si="8"/>
        <v/>
      </c>
    </row>
    <row r="285" customHeight="1" spans="1:4">
      <c r="A285" s="226" t="s">
        <v>275</v>
      </c>
      <c r="B285" s="225">
        <v>0</v>
      </c>
      <c r="C285" s="225"/>
      <c r="D285" s="222" t="str">
        <f t="shared" si="8"/>
        <v/>
      </c>
    </row>
    <row r="286" customHeight="1" spans="1:4">
      <c r="A286" s="226" t="s">
        <v>276</v>
      </c>
      <c r="B286" s="225"/>
      <c r="C286" s="225"/>
      <c r="D286" s="222"/>
    </row>
    <row r="287" customHeight="1" spans="1:4">
      <c r="A287" s="226" t="s">
        <v>122</v>
      </c>
      <c r="B287" s="225"/>
      <c r="C287" s="225"/>
      <c r="D287" s="222" t="str">
        <f t="shared" ref="D287:D309" si="9">IF(B287=0,"",ROUND(C287/B287*100,1))</f>
        <v/>
      </c>
    </row>
    <row r="288" customHeight="1" spans="1:4">
      <c r="A288" s="226" t="s">
        <v>277</v>
      </c>
      <c r="B288" s="225">
        <v>431</v>
      </c>
      <c r="C288" s="225">
        <v>159</v>
      </c>
      <c r="D288" s="222">
        <f t="shared" si="9"/>
        <v>36.9</v>
      </c>
    </row>
    <row r="289" customHeight="1" spans="1:4">
      <c r="A289" s="220" t="s">
        <v>278</v>
      </c>
      <c r="B289" s="224">
        <f>SUM(B290:B297)</f>
        <v>1329</v>
      </c>
      <c r="C289" s="224">
        <f>SUM(C290:C297)</f>
        <v>163</v>
      </c>
      <c r="D289" s="222">
        <f t="shared" si="9"/>
        <v>12.3</v>
      </c>
    </row>
    <row r="290" customHeight="1" spans="1:4">
      <c r="A290" s="223" t="s">
        <v>113</v>
      </c>
      <c r="B290" s="225">
        <v>814</v>
      </c>
      <c r="C290" s="225"/>
      <c r="D290" s="222">
        <f t="shared" si="9"/>
        <v>0</v>
      </c>
    </row>
    <row r="291" customHeight="1" spans="1:4">
      <c r="A291" s="223" t="s">
        <v>114</v>
      </c>
      <c r="B291" s="225">
        <v>0</v>
      </c>
      <c r="C291" s="225"/>
      <c r="D291" s="222" t="str">
        <f t="shared" si="9"/>
        <v/>
      </c>
    </row>
    <row r="292" customHeight="1" spans="1:4">
      <c r="A292" s="223" t="s">
        <v>115</v>
      </c>
      <c r="B292" s="225">
        <v>0</v>
      </c>
      <c r="C292" s="225"/>
      <c r="D292" s="222" t="str">
        <f t="shared" si="9"/>
        <v/>
      </c>
    </row>
    <row r="293" customHeight="1" spans="1:4">
      <c r="A293" s="226" t="s">
        <v>279</v>
      </c>
      <c r="B293" s="225">
        <v>0</v>
      </c>
      <c r="C293" s="225"/>
      <c r="D293" s="222" t="str">
        <f t="shared" si="9"/>
        <v/>
      </c>
    </row>
    <row r="294" customHeight="1" spans="1:4">
      <c r="A294" s="226" t="s">
        <v>280</v>
      </c>
      <c r="B294" s="225">
        <v>0</v>
      </c>
      <c r="C294" s="225"/>
      <c r="D294" s="222" t="str">
        <f t="shared" si="9"/>
        <v/>
      </c>
    </row>
    <row r="295" customHeight="1" spans="1:4">
      <c r="A295" s="226" t="s">
        <v>281</v>
      </c>
      <c r="B295" s="225"/>
      <c r="C295" s="225"/>
      <c r="D295" s="222" t="str">
        <f t="shared" si="9"/>
        <v/>
      </c>
    </row>
    <row r="296" customHeight="1" spans="1:4">
      <c r="A296" s="223" t="s">
        <v>122</v>
      </c>
      <c r="B296" s="225"/>
      <c r="C296" s="225"/>
      <c r="D296" s="222" t="str">
        <f t="shared" si="9"/>
        <v/>
      </c>
    </row>
    <row r="297" customHeight="1" spans="1:4">
      <c r="A297" s="223" t="s">
        <v>282</v>
      </c>
      <c r="B297" s="225">
        <v>515</v>
      </c>
      <c r="C297" s="225">
        <v>163</v>
      </c>
      <c r="D297" s="222">
        <f t="shared" si="9"/>
        <v>31.7</v>
      </c>
    </row>
    <row r="298" customHeight="1" spans="1:4">
      <c r="A298" s="223" t="s">
        <v>283</v>
      </c>
      <c r="B298" s="224">
        <f>SUM(B299:B313)</f>
        <v>322</v>
      </c>
      <c r="C298" s="224">
        <f>SUM(C299:C313)</f>
        <v>355</v>
      </c>
      <c r="D298" s="222">
        <f t="shared" si="9"/>
        <v>110.2</v>
      </c>
    </row>
    <row r="299" customHeight="1" spans="1:4">
      <c r="A299" s="226" t="s">
        <v>113</v>
      </c>
      <c r="B299" s="225">
        <v>128</v>
      </c>
      <c r="C299" s="225">
        <v>168</v>
      </c>
      <c r="D299" s="222">
        <f t="shared" si="9"/>
        <v>131.3</v>
      </c>
    </row>
    <row r="300" customHeight="1" spans="1:4">
      <c r="A300" s="226" t="s">
        <v>114</v>
      </c>
      <c r="B300" s="225">
        <v>0</v>
      </c>
      <c r="C300" s="225"/>
      <c r="D300" s="222" t="str">
        <f t="shared" si="9"/>
        <v/>
      </c>
    </row>
    <row r="301" customHeight="1" spans="1:4">
      <c r="A301" s="226" t="s">
        <v>115</v>
      </c>
      <c r="B301" s="225">
        <v>0</v>
      </c>
      <c r="C301" s="225"/>
      <c r="D301" s="222" t="str">
        <f t="shared" si="9"/>
        <v/>
      </c>
    </row>
    <row r="302" customHeight="1" spans="1:4">
      <c r="A302" s="220" t="s">
        <v>284</v>
      </c>
      <c r="B302" s="225">
        <v>0</v>
      </c>
      <c r="C302" s="225">
        <v>49</v>
      </c>
      <c r="D302" s="222" t="str">
        <f t="shared" si="9"/>
        <v/>
      </c>
    </row>
    <row r="303" customHeight="1" spans="1:4">
      <c r="A303" s="223" t="s">
        <v>285</v>
      </c>
      <c r="B303" s="225"/>
      <c r="C303" s="225">
        <v>2</v>
      </c>
      <c r="D303" s="222" t="str">
        <f t="shared" si="9"/>
        <v/>
      </c>
    </row>
    <row r="304" customHeight="1" spans="1:4">
      <c r="A304" s="223" t="s">
        <v>286</v>
      </c>
      <c r="B304" s="225">
        <v>0</v>
      </c>
      <c r="C304" s="225"/>
      <c r="D304" s="222" t="str">
        <f t="shared" si="9"/>
        <v/>
      </c>
    </row>
    <row r="305" customHeight="1" spans="1:4">
      <c r="A305" s="223" t="s">
        <v>287</v>
      </c>
      <c r="B305" s="225">
        <v>26</v>
      </c>
      <c r="C305" s="225">
        <v>2</v>
      </c>
      <c r="D305" s="222">
        <f t="shared" si="9"/>
        <v>7.7</v>
      </c>
    </row>
    <row r="306" customHeight="1" spans="1:4">
      <c r="A306" s="226" t="s">
        <v>288</v>
      </c>
      <c r="B306" s="225">
        <v>0</v>
      </c>
      <c r="C306" s="225"/>
      <c r="D306" s="222" t="str">
        <f t="shared" si="9"/>
        <v/>
      </c>
    </row>
    <row r="307" customHeight="1" spans="1:4">
      <c r="A307" s="226" t="s">
        <v>289</v>
      </c>
      <c r="B307" s="225">
        <v>0</v>
      </c>
      <c r="C307" s="225"/>
      <c r="D307" s="222" t="str">
        <f t="shared" si="9"/>
        <v/>
      </c>
    </row>
    <row r="308" customHeight="1" spans="1:4">
      <c r="A308" s="226" t="s">
        <v>290</v>
      </c>
      <c r="B308" s="225">
        <v>0</v>
      </c>
      <c r="C308" s="225"/>
      <c r="D308" s="222" t="str">
        <f t="shared" si="9"/>
        <v/>
      </c>
    </row>
    <row r="309" customHeight="1" spans="1:4">
      <c r="A309" s="226" t="s">
        <v>291</v>
      </c>
      <c r="B309" s="225">
        <v>0</v>
      </c>
      <c r="C309" s="225"/>
      <c r="D309" s="222" t="str">
        <f t="shared" si="9"/>
        <v/>
      </c>
    </row>
    <row r="310" customHeight="1" spans="1:4">
      <c r="A310" s="226" t="s">
        <v>292</v>
      </c>
      <c r="B310" s="225"/>
      <c r="C310" s="225"/>
      <c r="D310" s="222"/>
    </row>
    <row r="311" customHeight="1" spans="1:4">
      <c r="A311" s="226" t="s">
        <v>154</v>
      </c>
      <c r="B311" s="225"/>
      <c r="C311" s="225"/>
      <c r="D311" s="222"/>
    </row>
    <row r="312" customHeight="1" spans="1:4">
      <c r="A312" s="226" t="s">
        <v>122</v>
      </c>
      <c r="B312" s="225"/>
      <c r="C312" s="225"/>
      <c r="D312" s="222" t="str">
        <f t="shared" ref="D312:D320" si="10">IF(B312=0,"",ROUND(C312/B312*100,1))</f>
        <v/>
      </c>
    </row>
    <row r="313" customHeight="1" spans="1:4">
      <c r="A313" s="223" t="s">
        <v>293</v>
      </c>
      <c r="B313" s="225">
        <v>168</v>
      </c>
      <c r="C313" s="225">
        <v>134</v>
      </c>
      <c r="D313" s="222">
        <f t="shared" si="10"/>
        <v>79.8</v>
      </c>
    </row>
    <row r="314" customHeight="1" spans="1:4">
      <c r="A314" s="223" t="s">
        <v>294</v>
      </c>
      <c r="B314" s="224">
        <f>SUM(B315:B323)</f>
        <v>0</v>
      </c>
      <c r="C314" s="224">
        <f>SUM(C315:C323)</f>
        <v>0</v>
      </c>
      <c r="D314" s="222" t="str">
        <f t="shared" si="10"/>
        <v/>
      </c>
    </row>
    <row r="315" customHeight="1" spans="1:4">
      <c r="A315" s="223" t="s">
        <v>113</v>
      </c>
      <c r="B315" s="225"/>
      <c r="C315" s="225"/>
      <c r="D315" s="222" t="str">
        <f t="shared" si="10"/>
        <v/>
      </c>
    </row>
    <row r="316" customHeight="1" spans="1:4">
      <c r="A316" s="226" t="s">
        <v>114</v>
      </c>
      <c r="B316" s="225"/>
      <c r="C316" s="225"/>
      <c r="D316" s="222" t="str">
        <f t="shared" si="10"/>
        <v/>
      </c>
    </row>
    <row r="317" customHeight="1" spans="1:4">
      <c r="A317" s="226" t="s">
        <v>115</v>
      </c>
      <c r="B317" s="225"/>
      <c r="C317" s="225"/>
      <c r="D317" s="222" t="str">
        <f t="shared" si="10"/>
        <v/>
      </c>
    </row>
    <row r="318" customHeight="1" spans="1:4">
      <c r="A318" s="226" t="s">
        <v>295</v>
      </c>
      <c r="B318" s="225"/>
      <c r="C318" s="225"/>
      <c r="D318" s="222" t="str">
        <f t="shared" si="10"/>
        <v/>
      </c>
    </row>
    <row r="319" customHeight="1" spans="1:4">
      <c r="A319" s="220" t="s">
        <v>296</v>
      </c>
      <c r="B319" s="225"/>
      <c r="C319" s="225"/>
      <c r="D319" s="222" t="str">
        <f t="shared" si="10"/>
        <v/>
      </c>
    </row>
    <row r="320" customHeight="1" spans="1:4">
      <c r="A320" s="223" t="s">
        <v>297</v>
      </c>
      <c r="B320" s="225"/>
      <c r="C320" s="225"/>
      <c r="D320" s="222" t="str">
        <f t="shared" si="10"/>
        <v/>
      </c>
    </row>
    <row r="321" customHeight="1" spans="1:4">
      <c r="A321" s="223" t="s">
        <v>154</v>
      </c>
      <c r="B321" s="225"/>
      <c r="C321" s="225"/>
      <c r="D321" s="222"/>
    </row>
    <row r="322" customHeight="1" spans="1:4">
      <c r="A322" s="223" t="s">
        <v>122</v>
      </c>
      <c r="B322" s="225"/>
      <c r="C322" s="225"/>
      <c r="D322" s="222" t="str">
        <f t="shared" ref="D322:D365" si="11">IF(B322=0,"",ROUND(C322/B322*100,1))</f>
        <v/>
      </c>
    </row>
    <row r="323" customHeight="1" spans="1:4">
      <c r="A323" s="223" t="s">
        <v>298</v>
      </c>
      <c r="B323" s="225"/>
      <c r="C323" s="225"/>
      <c r="D323" s="222" t="str">
        <f t="shared" si="11"/>
        <v/>
      </c>
    </row>
    <row r="324" customHeight="1" spans="1:4">
      <c r="A324" s="226" t="s">
        <v>299</v>
      </c>
      <c r="B324" s="224">
        <f>SUM(B325:B332)</f>
        <v>0</v>
      </c>
      <c r="C324" s="224">
        <f>SUM(C325:C332)</f>
        <v>0</v>
      </c>
      <c r="D324" s="222" t="str">
        <f t="shared" si="11"/>
        <v/>
      </c>
    </row>
    <row r="325" customHeight="1" spans="1:4">
      <c r="A325" s="226" t="s">
        <v>113</v>
      </c>
      <c r="B325" s="225"/>
      <c r="C325" s="225"/>
      <c r="D325" s="222" t="str">
        <f t="shared" si="11"/>
        <v/>
      </c>
    </row>
    <row r="326" customHeight="1" spans="1:4">
      <c r="A326" s="226" t="s">
        <v>114</v>
      </c>
      <c r="B326" s="225"/>
      <c r="C326" s="225"/>
      <c r="D326" s="222" t="str">
        <f t="shared" si="11"/>
        <v/>
      </c>
    </row>
    <row r="327" customHeight="1" spans="1:4">
      <c r="A327" s="223" t="s">
        <v>115</v>
      </c>
      <c r="B327" s="225"/>
      <c r="C327" s="225"/>
      <c r="D327" s="222" t="str">
        <f t="shared" si="11"/>
        <v/>
      </c>
    </row>
    <row r="328" customHeight="1" spans="1:4">
      <c r="A328" s="223" t="s">
        <v>300</v>
      </c>
      <c r="B328" s="225"/>
      <c r="C328" s="225"/>
      <c r="D328" s="222" t="str">
        <f t="shared" si="11"/>
        <v/>
      </c>
    </row>
    <row r="329" customHeight="1" spans="1:4">
      <c r="A329" s="223" t="s">
        <v>301</v>
      </c>
      <c r="B329" s="225"/>
      <c r="C329" s="225"/>
      <c r="D329" s="222" t="str">
        <f t="shared" si="11"/>
        <v/>
      </c>
    </row>
    <row r="330" customHeight="1" spans="1:4">
      <c r="A330" s="226" t="s">
        <v>302</v>
      </c>
      <c r="B330" s="225"/>
      <c r="C330" s="225"/>
      <c r="D330" s="222" t="str">
        <f t="shared" si="11"/>
        <v/>
      </c>
    </row>
    <row r="331" customHeight="1" spans="1:4">
      <c r="A331" s="226" t="s">
        <v>122</v>
      </c>
      <c r="B331" s="225"/>
      <c r="C331" s="225"/>
      <c r="D331" s="222" t="str">
        <f t="shared" si="11"/>
        <v/>
      </c>
    </row>
    <row r="332" customHeight="1" spans="1:4">
      <c r="A332" s="226" t="s">
        <v>303</v>
      </c>
      <c r="B332" s="225"/>
      <c r="C332" s="225"/>
      <c r="D332" s="222" t="str">
        <f t="shared" si="11"/>
        <v/>
      </c>
    </row>
    <row r="333" customHeight="1" spans="1:4">
      <c r="A333" s="220" t="s">
        <v>304</v>
      </c>
      <c r="B333" s="224">
        <f>SUM(B334:B340)</f>
        <v>6</v>
      </c>
      <c r="C333" s="224">
        <f>SUM(C334:C340)</f>
        <v>19</v>
      </c>
      <c r="D333" s="222">
        <f t="shared" si="11"/>
        <v>316.7</v>
      </c>
    </row>
    <row r="334" customHeight="1" spans="1:4">
      <c r="A334" s="223" t="s">
        <v>113</v>
      </c>
      <c r="B334" s="225">
        <v>6</v>
      </c>
      <c r="C334" s="225">
        <v>16</v>
      </c>
      <c r="D334" s="222">
        <f t="shared" si="11"/>
        <v>266.7</v>
      </c>
    </row>
    <row r="335" customHeight="1" spans="1:4">
      <c r="A335" s="223" t="s">
        <v>114</v>
      </c>
      <c r="B335" s="225"/>
      <c r="C335" s="225"/>
      <c r="D335" s="222" t="str">
        <f t="shared" si="11"/>
        <v/>
      </c>
    </row>
    <row r="336" customHeight="1" spans="1:4">
      <c r="A336" s="223" t="s">
        <v>115</v>
      </c>
      <c r="B336" s="225"/>
      <c r="C336" s="225"/>
      <c r="D336" s="222" t="str">
        <f t="shared" si="11"/>
        <v/>
      </c>
    </row>
    <row r="337" customHeight="1" spans="1:4">
      <c r="A337" s="226" t="s">
        <v>305</v>
      </c>
      <c r="B337" s="225"/>
      <c r="C337" s="225"/>
      <c r="D337" s="222" t="str">
        <f t="shared" si="11"/>
        <v/>
      </c>
    </row>
    <row r="338" customHeight="1" spans="1:4">
      <c r="A338" s="226" t="s">
        <v>306</v>
      </c>
      <c r="B338" s="225"/>
      <c r="C338" s="225"/>
      <c r="D338" s="222" t="str">
        <f t="shared" si="11"/>
        <v/>
      </c>
    </row>
    <row r="339" customHeight="1" spans="1:4">
      <c r="A339" s="226" t="s">
        <v>122</v>
      </c>
      <c r="B339" s="225"/>
      <c r="C339" s="225"/>
      <c r="D339" s="222" t="str">
        <f t="shared" si="11"/>
        <v/>
      </c>
    </row>
    <row r="340" customHeight="1" spans="1:4">
      <c r="A340" s="223" t="s">
        <v>307</v>
      </c>
      <c r="B340" s="225"/>
      <c r="C340" s="225">
        <v>3</v>
      </c>
      <c r="D340" s="222" t="str">
        <f t="shared" si="11"/>
        <v/>
      </c>
    </row>
    <row r="341" customHeight="1" spans="1:4">
      <c r="A341" s="223" t="s">
        <v>308</v>
      </c>
      <c r="B341" s="224">
        <f>SUM(B342:B345)</f>
        <v>0</v>
      </c>
      <c r="C341" s="224">
        <f>SUM(C342:C345)</f>
        <v>0</v>
      </c>
      <c r="D341" s="222" t="str">
        <f t="shared" si="11"/>
        <v/>
      </c>
    </row>
    <row r="342" customHeight="1" spans="1:4">
      <c r="A342" s="223" t="s">
        <v>113</v>
      </c>
      <c r="B342" s="225"/>
      <c r="C342" s="225"/>
      <c r="D342" s="222" t="str">
        <f t="shared" si="11"/>
        <v/>
      </c>
    </row>
    <row r="343" customHeight="1" spans="1:4">
      <c r="A343" s="226" t="s">
        <v>114</v>
      </c>
      <c r="B343" s="225"/>
      <c r="C343" s="225"/>
      <c r="D343" s="222" t="str">
        <f t="shared" si="11"/>
        <v/>
      </c>
    </row>
    <row r="344" customHeight="1" spans="1:4">
      <c r="A344" s="226" t="s">
        <v>309</v>
      </c>
      <c r="B344" s="225"/>
      <c r="C344" s="225"/>
      <c r="D344" s="222" t="str">
        <f t="shared" si="11"/>
        <v/>
      </c>
    </row>
    <row r="345" customHeight="1" spans="1:4">
      <c r="A345" s="223" t="s">
        <v>310</v>
      </c>
      <c r="B345" s="225"/>
      <c r="C345" s="225"/>
      <c r="D345" s="222" t="str">
        <f t="shared" si="11"/>
        <v/>
      </c>
    </row>
    <row r="346" customHeight="1" spans="1:4">
      <c r="A346" s="223" t="s">
        <v>311</v>
      </c>
      <c r="B346" s="225"/>
      <c r="C346" s="225"/>
      <c r="D346" s="222" t="str">
        <f t="shared" si="11"/>
        <v/>
      </c>
    </row>
    <row r="347" customHeight="1" spans="1:4">
      <c r="A347" s="220" t="s">
        <v>312</v>
      </c>
      <c r="B347" s="224">
        <f>SUM(B348,B353,B362,B368,B374,B378,B382,B386,B392,B399,)</f>
        <v>11363</v>
      </c>
      <c r="C347" s="224">
        <f>SUM(C348,C353,C362,C368,C374,C378,C382,C386,C392,C399,)</f>
        <v>11540</v>
      </c>
      <c r="D347" s="222">
        <f t="shared" si="11"/>
        <v>101.6</v>
      </c>
    </row>
    <row r="348" customHeight="1" spans="1:4">
      <c r="A348" s="226" t="s">
        <v>313</v>
      </c>
      <c r="B348" s="224">
        <f>SUM(B349:B352)</f>
        <v>370</v>
      </c>
      <c r="C348" s="224">
        <f>SUM(C349:C352)</f>
        <v>455</v>
      </c>
      <c r="D348" s="222">
        <f t="shared" si="11"/>
        <v>123</v>
      </c>
    </row>
    <row r="349" customHeight="1" spans="1:4">
      <c r="A349" s="223" t="s">
        <v>113</v>
      </c>
      <c r="B349" s="225">
        <v>313</v>
      </c>
      <c r="C349" s="225">
        <v>365</v>
      </c>
      <c r="D349" s="222">
        <f t="shared" si="11"/>
        <v>116.6</v>
      </c>
    </row>
    <row r="350" customHeight="1" spans="1:4">
      <c r="A350" s="223" t="s">
        <v>114</v>
      </c>
      <c r="B350" s="225">
        <v>0</v>
      </c>
      <c r="C350" s="225"/>
      <c r="D350" s="222" t="str">
        <f t="shared" si="11"/>
        <v/>
      </c>
    </row>
    <row r="351" customHeight="1" spans="1:4">
      <c r="A351" s="223" t="s">
        <v>115</v>
      </c>
      <c r="B351" s="225">
        <v>0</v>
      </c>
      <c r="C351" s="225"/>
      <c r="D351" s="222" t="str">
        <f t="shared" si="11"/>
        <v/>
      </c>
    </row>
    <row r="352" customHeight="1" spans="1:4">
      <c r="A352" s="226" t="s">
        <v>314</v>
      </c>
      <c r="B352" s="225">
        <v>57</v>
      </c>
      <c r="C352" s="225">
        <v>90</v>
      </c>
      <c r="D352" s="222">
        <f t="shared" si="11"/>
        <v>157.9</v>
      </c>
    </row>
    <row r="353" customHeight="1" spans="1:4">
      <c r="A353" s="223" t="s">
        <v>315</v>
      </c>
      <c r="B353" s="224">
        <f>SUM(B354:B361)</f>
        <v>10980</v>
      </c>
      <c r="C353" s="224">
        <f>SUM(C354:C361)</f>
        <v>11085</v>
      </c>
      <c r="D353" s="222">
        <f t="shared" si="11"/>
        <v>101</v>
      </c>
    </row>
    <row r="354" customHeight="1" spans="1:4">
      <c r="A354" s="223" t="s">
        <v>316</v>
      </c>
      <c r="B354" s="225">
        <v>869</v>
      </c>
      <c r="C354" s="225">
        <v>1812</v>
      </c>
      <c r="D354" s="222">
        <f t="shared" si="11"/>
        <v>208.5</v>
      </c>
    </row>
    <row r="355" customHeight="1" spans="1:4">
      <c r="A355" s="223" t="s">
        <v>317</v>
      </c>
      <c r="B355" s="225">
        <v>8470</v>
      </c>
      <c r="C355" s="225">
        <v>8301</v>
      </c>
      <c r="D355" s="222">
        <f t="shared" si="11"/>
        <v>98</v>
      </c>
    </row>
    <row r="356" customHeight="1" spans="1:4">
      <c r="A356" s="226" t="s">
        <v>318</v>
      </c>
      <c r="B356" s="225">
        <v>1608</v>
      </c>
      <c r="C356" s="225">
        <v>966</v>
      </c>
      <c r="D356" s="222">
        <f t="shared" si="11"/>
        <v>60.1</v>
      </c>
    </row>
    <row r="357" customHeight="1" spans="1:4">
      <c r="A357" s="226" t="s">
        <v>319</v>
      </c>
      <c r="B357" s="225">
        <v>0</v>
      </c>
      <c r="C357" s="225"/>
      <c r="D357" s="222" t="str">
        <f t="shared" si="11"/>
        <v/>
      </c>
    </row>
    <row r="358" customHeight="1" spans="1:4">
      <c r="A358" s="226" t="s">
        <v>320</v>
      </c>
      <c r="B358" s="225">
        <v>5</v>
      </c>
      <c r="C358" s="225">
        <v>5</v>
      </c>
      <c r="D358" s="222">
        <f t="shared" si="11"/>
        <v>100</v>
      </c>
    </row>
    <row r="359" customHeight="1" spans="1:4">
      <c r="A359" s="223" t="s">
        <v>321</v>
      </c>
      <c r="B359" s="225">
        <v>0</v>
      </c>
      <c r="C359" s="225"/>
      <c r="D359" s="222" t="str">
        <f t="shared" si="11"/>
        <v/>
      </c>
    </row>
    <row r="360" customHeight="1" spans="1:4">
      <c r="A360" s="223" t="s">
        <v>322</v>
      </c>
      <c r="B360" s="225">
        <v>0</v>
      </c>
      <c r="C360" s="225"/>
      <c r="D360" s="222" t="str">
        <f t="shared" si="11"/>
        <v/>
      </c>
    </row>
    <row r="361" customHeight="1" spans="1:4">
      <c r="A361" s="223" t="s">
        <v>323</v>
      </c>
      <c r="B361" s="225">
        <v>28</v>
      </c>
      <c r="C361" s="225">
        <v>1</v>
      </c>
      <c r="D361" s="222">
        <f t="shared" si="11"/>
        <v>3.6</v>
      </c>
    </row>
    <row r="362" customHeight="1" spans="1:4">
      <c r="A362" s="223" t="s">
        <v>324</v>
      </c>
      <c r="B362" s="224">
        <f>SUM(B363:B367)</f>
        <v>0</v>
      </c>
      <c r="C362" s="224">
        <f>SUM(C363:C367)</f>
        <v>0</v>
      </c>
      <c r="D362" s="222" t="str">
        <f t="shared" si="11"/>
        <v/>
      </c>
    </row>
    <row r="363" customHeight="1" spans="1:4">
      <c r="A363" s="223" t="s">
        <v>325</v>
      </c>
      <c r="B363" s="225"/>
      <c r="C363" s="225"/>
      <c r="D363" s="222" t="str">
        <f t="shared" si="11"/>
        <v/>
      </c>
    </row>
    <row r="364" customHeight="1" spans="1:4">
      <c r="A364" s="223" t="s">
        <v>326</v>
      </c>
      <c r="B364" s="225"/>
      <c r="C364" s="225"/>
      <c r="D364" s="222" t="str">
        <f t="shared" si="11"/>
        <v/>
      </c>
    </row>
    <row r="365" customHeight="1" spans="1:4">
      <c r="A365" s="223" t="s">
        <v>327</v>
      </c>
      <c r="B365" s="225"/>
      <c r="C365" s="225"/>
      <c r="D365" s="222" t="str">
        <f t="shared" si="11"/>
        <v/>
      </c>
    </row>
    <row r="366" customHeight="1" spans="1:4">
      <c r="A366" s="226" t="s">
        <v>328</v>
      </c>
      <c r="B366" s="225"/>
      <c r="C366" s="225"/>
      <c r="D366" s="222" t="str">
        <f t="shared" ref="D366:D421" si="12">IF(B366=0,"",ROUND(C366/B366*100,1))</f>
        <v/>
      </c>
    </row>
    <row r="367" customHeight="1" spans="1:4">
      <c r="A367" s="226" t="s">
        <v>329</v>
      </c>
      <c r="B367" s="225"/>
      <c r="C367" s="225"/>
      <c r="D367" s="222" t="str">
        <f t="shared" si="12"/>
        <v/>
      </c>
    </row>
    <row r="368" customHeight="1" spans="1:4">
      <c r="A368" s="220" t="s">
        <v>330</v>
      </c>
      <c r="B368" s="224">
        <f>SUM(B369:B373)</f>
        <v>0</v>
      </c>
      <c r="C368" s="224">
        <f>SUM(C369:C373)</f>
        <v>0</v>
      </c>
      <c r="D368" s="222" t="str">
        <f t="shared" si="12"/>
        <v/>
      </c>
    </row>
    <row r="369" customHeight="1" spans="1:4">
      <c r="A369" s="223" t="s">
        <v>331</v>
      </c>
      <c r="B369" s="225"/>
      <c r="C369" s="225"/>
      <c r="D369" s="222" t="str">
        <f t="shared" si="12"/>
        <v/>
      </c>
    </row>
    <row r="370" customHeight="1" spans="1:4">
      <c r="A370" s="223" t="s">
        <v>332</v>
      </c>
      <c r="B370" s="225"/>
      <c r="C370" s="225"/>
      <c r="D370" s="222" t="str">
        <f t="shared" si="12"/>
        <v/>
      </c>
    </row>
    <row r="371" customHeight="1" spans="1:4">
      <c r="A371" s="223" t="s">
        <v>333</v>
      </c>
      <c r="B371" s="225"/>
      <c r="C371" s="225"/>
      <c r="D371" s="222" t="str">
        <f t="shared" si="12"/>
        <v/>
      </c>
    </row>
    <row r="372" customHeight="1" spans="1:4">
      <c r="A372" s="226" t="s">
        <v>334</v>
      </c>
      <c r="B372" s="225"/>
      <c r="C372" s="225"/>
      <c r="D372" s="222" t="str">
        <f t="shared" si="12"/>
        <v/>
      </c>
    </row>
    <row r="373" customHeight="1" spans="1:4">
      <c r="A373" s="226" t="s">
        <v>335</v>
      </c>
      <c r="B373" s="225"/>
      <c r="C373" s="225"/>
      <c r="D373" s="222" t="str">
        <f t="shared" si="12"/>
        <v/>
      </c>
    </row>
    <row r="374" customHeight="1" spans="1:4">
      <c r="A374" s="226" t="s">
        <v>336</v>
      </c>
      <c r="B374" s="224">
        <f>SUM(B375:B377)</f>
        <v>0</v>
      </c>
      <c r="C374" s="224">
        <f>SUM(C375:C377)</f>
        <v>0</v>
      </c>
      <c r="D374" s="222" t="str">
        <f t="shared" si="12"/>
        <v/>
      </c>
    </row>
    <row r="375" customHeight="1" spans="1:4">
      <c r="A375" s="223" t="s">
        <v>337</v>
      </c>
      <c r="B375" s="225"/>
      <c r="C375" s="225"/>
      <c r="D375" s="222" t="str">
        <f t="shared" si="12"/>
        <v/>
      </c>
    </row>
    <row r="376" customHeight="1" spans="1:4">
      <c r="A376" s="223" t="s">
        <v>338</v>
      </c>
      <c r="B376" s="225"/>
      <c r="C376" s="225"/>
      <c r="D376" s="222" t="str">
        <f t="shared" si="12"/>
        <v/>
      </c>
    </row>
    <row r="377" customHeight="1" spans="1:4">
      <c r="A377" s="223" t="s">
        <v>339</v>
      </c>
      <c r="B377" s="225"/>
      <c r="C377" s="225"/>
      <c r="D377" s="222" t="str">
        <f t="shared" si="12"/>
        <v/>
      </c>
    </row>
    <row r="378" customHeight="1" spans="1:4">
      <c r="A378" s="226" t="s">
        <v>340</v>
      </c>
      <c r="B378" s="224">
        <f>SUM(B379:B381)</f>
        <v>0</v>
      </c>
      <c r="C378" s="224">
        <f>SUM(C379:C381)</f>
        <v>0</v>
      </c>
      <c r="D378" s="222" t="str">
        <f t="shared" si="12"/>
        <v/>
      </c>
    </row>
    <row r="379" customHeight="1" spans="1:4">
      <c r="A379" s="226" t="s">
        <v>341</v>
      </c>
      <c r="B379" s="225"/>
      <c r="C379" s="225"/>
      <c r="D379" s="222" t="str">
        <f t="shared" si="12"/>
        <v/>
      </c>
    </row>
    <row r="380" customHeight="1" spans="1:4">
      <c r="A380" s="226" t="s">
        <v>342</v>
      </c>
      <c r="B380" s="225"/>
      <c r="C380" s="225"/>
      <c r="D380" s="222" t="str">
        <f t="shared" si="12"/>
        <v/>
      </c>
    </row>
    <row r="381" customHeight="1" spans="1:4">
      <c r="A381" s="220" t="s">
        <v>343</v>
      </c>
      <c r="B381" s="225"/>
      <c r="C381" s="225"/>
      <c r="D381" s="222" t="str">
        <f t="shared" si="12"/>
        <v/>
      </c>
    </row>
    <row r="382" customHeight="1" spans="1:4">
      <c r="A382" s="223" t="s">
        <v>344</v>
      </c>
      <c r="B382" s="224">
        <f>SUM(B383:B385)</f>
        <v>0</v>
      </c>
      <c r="C382" s="224">
        <f>SUM(C383:C385)</f>
        <v>0</v>
      </c>
      <c r="D382" s="222" t="str">
        <f t="shared" si="12"/>
        <v/>
      </c>
    </row>
    <row r="383" customHeight="1" spans="1:4">
      <c r="A383" s="223" t="s">
        <v>345</v>
      </c>
      <c r="B383" s="225"/>
      <c r="C383" s="225"/>
      <c r="D383" s="222" t="str">
        <f t="shared" si="12"/>
        <v/>
      </c>
    </row>
    <row r="384" customHeight="1" spans="1:4">
      <c r="A384" s="223" t="s">
        <v>346</v>
      </c>
      <c r="B384" s="225"/>
      <c r="C384" s="225"/>
      <c r="D384" s="222" t="str">
        <f t="shared" si="12"/>
        <v/>
      </c>
    </row>
    <row r="385" customHeight="1" spans="1:4">
      <c r="A385" s="226" t="s">
        <v>347</v>
      </c>
      <c r="B385" s="225"/>
      <c r="C385" s="225"/>
      <c r="D385" s="222" t="str">
        <f t="shared" si="12"/>
        <v/>
      </c>
    </row>
    <row r="386" customHeight="1" spans="1:4">
      <c r="A386" s="226" t="s">
        <v>348</v>
      </c>
      <c r="B386" s="224">
        <f>SUM(B387:B391)</f>
        <v>0</v>
      </c>
      <c r="C386" s="224">
        <f>SUM(C387:C391)</f>
        <v>0</v>
      </c>
      <c r="D386" s="222" t="str">
        <f t="shared" si="12"/>
        <v/>
      </c>
    </row>
    <row r="387" customHeight="1" spans="1:4">
      <c r="A387" s="226" t="s">
        <v>349</v>
      </c>
      <c r="B387" s="225"/>
      <c r="C387" s="225"/>
      <c r="D387" s="222" t="str">
        <f t="shared" si="12"/>
        <v/>
      </c>
    </row>
    <row r="388" customHeight="1" spans="1:4">
      <c r="A388" s="223" t="s">
        <v>350</v>
      </c>
      <c r="B388" s="225"/>
      <c r="C388" s="225"/>
      <c r="D388" s="222" t="str">
        <f t="shared" si="12"/>
        <v/>
      </c>
    </row>
    <row r="389" customHeight="1" spans="1:4">
      <c r="A389" s="223" t="s">
        <v>351</v>
      </c>
      <c r="B389" s="225"/>
      <c r="C389" s="225"/>
      <c r="D389" s="222" t="str">
        <f t="shared" si="12"/>
        <v/>
      </c>
    </row>
    <row r="390" customHeight="1" spans="1:4">
      <c r="A390" s="223" t="s">
        <v>352</v>
      </c>
      <c r="B390" s="225"/>
      <c r="C390" s="225"/>
      <c r="D390" s="222" t="str">
        <f t="shared" si="12"/>
        <v/>
      </c>
    </row>
    <row r="391" customHeight="1" spans="1:4">
      <c r="A391" s="223" t="s">
        <v>353</v>
      </c>
      <c r="B391" s="225"/>
      <c r="C391" s="225"/>
      <c r="D391" s="222" t="str">
        <f t="shared" si="12"/>
        <v/>
      </c>
    </row>
    <row r="392" customHeight="1" spans="1:4">
      <c r="A392" s="223" t="s">
        <v>354</v>
      </c>
      <c r="B392" s="224">
        <f>SUM(B393:B398)</f>
        <v>13</v>
      </c>
      <c r="C392" s="224">
        <f>SUM(C393:C398)</f>
        <v>0</v>
      </c>
      <c r="D392" s="222">
        <f t="shared" si="12"/>
        <v>0</v>
      </c>
    </row>
    <row r="393" customHeight="1" spans="1:4">
      <c r="A393" s="226" t="s">
        <v>355</v>
      </c>
      <c r="B393" s="225"/>
      <c r="C393" s="225"/>
      <c r="D393" s="222" t="str">
        <f t="shared" si="12"/>
        <v/>
      </c>
    </row>
    <row r="394" customHeight="1" spans="1:4">
      <c r="A394" s="226" t="s">
        <v>356</v>
      </c>
      <c r="B394" s="225"/>
      <c r="C394" s="225"/>
      <c r="D394" s="222" t="str">
        <f t="shared" si="12"/>
        <v/>
      </c>
    </row>
    <row r="395" customHeight="1" spans="1:4">
      <c r="A395" s="226" t="s">
        <v>357</v>
      </c>
      <c r="B395" s="225"/>
      <c r="C395" s="225"/>
      <c r="D395" s="222" t="str">
        <f t="shared" si="12"/>
        <v/>
      </c>
    </row>
    <row r="396" customHeight="1" spans="1:4">
      <c r="A396" s="220" t="s">
        <v>358</v>
      </c>
      <c r="B396" s="225"/>
      <c r="C396" s="225"/>
      <c r="D396" s="222" t="str">
        <f t="shared" si="12"/>
        <v/>
      </c>
    </row>
    <row r="397" customHeight="1" spans="1:4">
      <c r="A397" s="223" t="s">
        <v>359</v>
      </c>
      <c r="B397" s="225"/>
      <c r="C397" s="225"/>
      <c r="D397" s="222" t="str">
        <f t="shared" si="12"/>
        <v/>
      </c>
    </row>
    <row r="398" customHeight="1" spans="1:4">
      <c r="A398" s="223" t="s">
        <v>360</v>
      </c>
      <c r="B398" s="225">
        <v>13</v>
      </c>
      <c r="C398" s="225"/>
      <c r="D398" s="222">
        <f t="shared" si="12"/>
        <v>0</v>
      </c>
    </row>
    <row r="399" customHeight="1" spans="1:4">
      <c r="A399" s="223" t="s">
        <v>361</v>
      </c>
      <c r="B399" s="225"/>
      <c r="C399" s="225"/>
      <c r="D399" s="222" t="str">
        <f t="shared" si="12"/>
        <v/>
      </c>
    </row>
    <row r="400" customHeight="1" spans="1:4">
      <c r="A400" s="220" t="s">
        <v>362</v>
      </c>
      <c r="B400" s="224">
        <f>SUM(B401,B406,B414,B420,B425,B430,B435,B442,B446,B449,)</f>
        <v>480</v>
      </c>
      <c r="C400" s="224">
        <f>SUM(C401,C406,C414,C420,C425,C430,C435,C442,C446,C449,)</f>
        <v>183</v>
      </c>
      <c r="D400" s="222">
        <f t="shared" si="12"/>
        <v>38.1</v>
      </c>
    </row>
    <row r="401" customHeight="1" spans="1:4">
      <c r="A401" s="226" t="s">
        <v>363</v>
      </c>
      <c r="B401" s="224">
        <f>SUM(B402:B405)</f>
        <v>169</v>
      </c>
      <c r="C401" s="224">
        <f>SUM(C402:C405)</f>
        <v>176</v>
      </c>
      <c r="D401" s="222">
        <f t="shared" si="12"/>
        <v>104.1</v>
      </c>
    </row>
    <row r="402" customHeight="1" spans="1:4">
      <c r="A402" s="223" t="s">
        <v>113</v>
      </c>
      <c r="B402" s="225">
        <v>129</v>
      </c>
      <c r="C402" s="225">
        <v>148</v>
      </c>
      <c r="D402" s="222">
        <f t="shared" si="12"/>
        <v>114.7</v>
      </c>
    </row>
    <row r="403" customHeight="1" spans="1:4">
      <c r="A403" s="223" t="s">
        <v>114</v>
      </c>
      <c r="B403" s="225">
        <v>0</v>
      </c>
      <c r="C403" s="225"/>
      <c r="D403" s="222" t="str">
        <f t="shared" si="12"/>
        <v/>
      </c>
    </row>
    <row r="404" customHeight="1" spans="1:4">
      <c r="A404" s="223" t="s">
        <v>115</v>
      </c>
      <c r="B404" s="225">
        <v>0</v>
      </c>
      <c r="C404" s="225"/>
      <c r="D404" s="222" t="str">
        <f t="shared" si="12"/>
        <v/>
      </c>
    </row>
    <row r="405" customHeight="1" spans="1:4">
      <c r="A405" s="226" t="s">
        <v>364</v>
      </c>
      <c r="B405" s="225">
        <v>40</v>
      </c>
      <c r="C405" s="225">
        <v>28</v>
      </c>
      <c r="D405" s="222">
        <f t="shared" si="12"/>
        <v>70</v>
      </c>
    </row>
    <row r="406" customHeight="1" spans="1:4">
      <c r="A406" s="223" t="s">
        <v>365</v>
      </c>
      <c r="B406" s="224">
        <f>SUM(B407:B413)</f>
        <v>0</v>
      </c>
      <c r="C406" s="224">
        <f>SUM(C407:C413)</f>
        <v>0</v>
      </c>
      <c r="D406" s="222" t="str">
        <f t="shared" si="12"/>
        <v/>
      </c>
    </row>
    <row r="407" customHeight="1" spans="1:4">
      <c r="A407" s="223" t="s">
        <v>366</v>
      </c>
      <c r="B407" s="225"/>
      <c r="C407" s="225"/>
      <c r="D407" s="222" t="str">
        <f t="shared" si="12"/>
        <v/>
      </c>
    </row>
    <row r="408" customHeight="1" spans="1:4">
      <c r="A408" s="220" t="s">
        <v>367</v>
      </c>
      <c r="B408" s="225"/>
      <c r="C408" s="225"/>
      <c r="D408" s="222" t="str">
        <f t="shared" si="12"/>
        <v/>
      </c>
    </row>
    <row r="409" customHeight="1" spans="1:4">
      <c r="A409" s="223" t="s">
        <v>368</v>
      </c>
      <c r="B409" s="225"/>
      <c r="C409" s="225"/>
      <c r="D409" s="222" t="str">
        <f t="shared" si="12"/>
        <v/>
      </c>
    </row>
    <row r="410" customHeight="1" spans="1:4">
      <c r="A410" s="223" t="s">
        <v>369</v>
      </c>
      <c r="B410" s="225"/>
      <c r="C410" s="225"/>
      <c r="D410" s="222" t="str">
        <f t="shared" si="12"/>
        <v/>
      </c>
    </row>
    <row r="411" customHeight="1" spans="1:4">
      <c r="A411" s="223" t="s">
        <v>370</v>
      </c>
      <c r="B411" s="225"/>
      <c r="C411" s="225"/>
      <c r="D411" s="222" t="str">
        <f t="shared" si="12"/>
        <v/>
      </c>
    </row>
    <row r="412" customHeight="1" spans="1:4">
      <c r="A412" s="226" t="s">
        <v>371</v>
      </c>
      <c r="B412" s="225"/>
      <c r="C412" s="225"/>
      <c r="D412" s="222" t="str">
        <f t="shared" si="12"/>
        <v/>
      </c>
    </row>
    <row r="413" customHeight="1" spans="1:4">
      <c r="A413" s="226" t="s">
        <v>372</v>
      </c>
      <c r="B413" s="225"/>
      <c r="C413" s="225"/>
      <c r="D413" s="222" t="str">
        <f t="shared" si="12"/>
        <v/>
      </c>
    </row>
    <row r="414" customHeight="1" spans="1:4">
      <c r="A414" s="226" t="s">
        <v>373</v>
      </c>
      <c r="B414" s="224">
        <f>SUM(B415:B419)</f>
        <v>40</v>
      </c>
      <c r="C414" s="224">
        <f>SUM(C415:C419)</f>
        <v>7</v>
      </c>
      <c r="D414" s="222">
        <f t="shared" si="12"/>
        <v>17.5</v>
      </c>
    </row>
    <row r="415" customHeight="1" spans="1:4">
      <c r="A415" s="223" t="s">
        <v>366</v>
      </c>
      <c r="B415" s="225"/>
      <c r="C415" s="225"/>
      <c r="D415" s="222" t="str">
        <f t="shared" si="12"/>
        <v/>
      </c>
    </row>
    <row r="416" customHeight="1" spans="1:4">
      <c r="A416" s="223" t="s">
        <v>374</v>
      </c>
      <c r="B416" s="225"/>
      <c r="C416" s="225"/>
      <c r="D416" s="222" t="str">
        <f t="shared" si="12"/>
        <v/>
      </c>
    </row>
    <row r="417" customHeight="1" spans="1:4">
      <c r="A417" s="223" t="s">
        <v>375</v>
      </c>
      <c r="B417" s="225"/>
      <c r="C417" s="225"/>
      <c r="D417" s="222" t="str">
        <f t="shared" si="12"/>
        <v/>
      </c>
    </row>
    <row r="418" customHeight="1" spans="1:4">
      <c r="A418" s="226" t="s">
        <v>376</v>
      </c>
      <c r="B418" s="225"/>
      <c r="C418" s="225"/>
      <c r="D418" s="222" t="str">
        <f t="shared" si="12"/>
        <v/>
      </c>
    </row>
    <row r="419" customHeight="1" spans="1:4">
      <c r="A419" s="226" t="s">
        <v>377</v>
      </c>
      <c r="B419" s="225">
        <v>40</v>
      </c>
      <c r="C419" s="225">
        <v>7</v>
      </c>
      <c r="D419" s="222">
        <f t="shared" si="12"/>
        <v>17.5</v>
      </c>
    </row>
    <row r="420" customHeight="1" spans="1:4">
      <c r="A420" s="226" t="s">
        <v>378</v>
      </c>
      <c r="B420" s="224">
        <f>SUM(B421:B424)</f>
        <v>113</v>
      </c>
      <c r="C420" s="224">
        <f>SUM(C421:C424)</f>
        <v>0</v>
      </c>
      <c r="D420" s="222">
        <f t="shared" si="12"/>
        <v>0</v>
      </c>
    </row>
    <row r="421" customHeight="1" spans="1:4">
      <c r="A421" s="220" t="s">
        <v>366</v>
      </c>
      <c r="B421" s="225">
        <v>0</v>
      </c>
      <c r="C421" s="225"/>
      <c r="D421" s="222" t="str">
        <f t="shared" si="12"/>
        <v/>
      </c>
    </row>
    <row r="422" customHeight="1" spans="1:4">
      <c r="A422" s="223" t="s">
        <v>379</v>
      </c>
      <c r="B422" s="225"/>
      <c r="C422" s="225"/>
      <c r="D422" s="222" t="str">
        <f t="shared" ref="D422:D485" si="13">IF(B422=0,"",ROUND(C422/B422*100,1))</f>
        <v/>
      </c>
    </row>
    <row r="423" customHeight="1" spans="1:4">
      <c r="A423" s="223" t="s">
        <v>380</v>
      </c>
      <c r="B423" s="225"/>
      <c r="C423" s="225"/>
      <c r="D423" s="222" t="str">
        <f t="shared" si="13"/>
        <v/>
      </c>
    </row>
    <row r="424" customHeight="1" spans="1:4">
      <c r="A424" s="226" t="s">
        <v>381</v>
      </c>
      <c r="B424" s="225">
        <v>113</v>
      </c>
      <c r="C424" s="225"/>
      <c r="D424" s="222">
        <f t="shared" si="13"/>
        <v>0</v>
      </c>
    </row>
    <row r="425" customHeight="1" spans="1:4">
      <c r="A425" s="226" t="s">
        <v>382</v>
      </c>
      <c r="B425" s="224">
        <f>SUM(B426:B429)</f>
        <v>0</v>
      </c>
      <c r="C425" s="224">
        <f>SUM(C426:C429)</f>
        <v>0</v>
      </c>
      <c r="D425" s="222" t="str">
        <f t="shared" si="13"/>
        <v/>
      </c>
    </row>
    <row r="426" customHeight="1" spans="1:4">
      <c r="A426" s="226" t="s">
        <v>366</v>
      </c>
      <c r="B426" s="225"/>
      <c r="C426" s="225"/>
      <c r="D426" s="222" t="str">
        <f t="shared" si="13"/>
        <v/>
      </c>
    </row>
    <row r="427" customHeight="1" spans="1:4">
      <c r="A427" s="223" t="s">
        <v>383</v>
      </c>
      <c r="B427" s="225"/>
      <c r="C427" s="225"/>
      <c r="D427" s="222" t="str">
        <f t="shared" si="13"/>
        <v/>
      </c>
    </row>
    <row r="428" customHeight="1" spans="1:4">
      <c r="A428" s="223" t="s">
        <v>384</v>
      </c>
      <c r="B428" s="225"/>
      <c r="C428" s="225"/>
      <c r="D428" s="222" t="str">
        <f t="shared" si="13"/>
        <v/>
      </c>
    </row>
    <row r="429" customHeight="1" spans="1:4">
      <c r="A429" s="223" t="s">
        <v>385</v>
      </c>
      <c r="B429" s="225"/>
      <c r="C429" s="225"/>
      <c r="D429" s="222" t="str">
        <f t="shared" si="13"/>
        <v/>
      </c>
    </row>
    <row r="430" customHeight="1" spans="1:4">
      <c r="A430" s="226" t="s">
        <v>386</v>
      </c>
      <c r="B430" s="224">
        <f>SUM(B431:B434)</f>
        <v>0</v>
      </c>
      <c r="C430" s="224">
        <f>SUM(C431:C434)</f>
        <v>0</v>
      </c>
      <c r="D430" s="222" t="str">
        <f t="shared" si="13"/>
        <v/>
      </c>
    </row>
    <row r="431" customHeight="1" spans="1:4">
      <c r="A431" s="226" t="s">
        <v>387</v>
      </c>
      <c r="B431" s="225"/>
      <c r="C431" s="225"/>
      <c r="D431" s="222" t="str">
        <f t="shared" si="13"/>
        <v/>
      </c>
    </row>
    <row r="432" customHeight="1" spans="1:4">
      <c r="A432" s="226" t="s">
        <v>388</v>
      </c>
      <c r="B432" s="225"/>
      <c r="C432" s="225"/>
      <c r="D432" s="222" t="str">
        <f t="shared" si="13"/>
        <v/>
      </c>
    </row>
    <row r="433" customHeight="1" spans="1:4">
      <c r="A433" s="220" t="s">
        <v>389</v>
      </c>
      <c r="B433" s="225"/>
      <c r="C433" s="225"/>
      <c r="D433" s="222" t="str">
        <f t="shared" si="13"/>
        <v/>
      </c>
    </row>
    <row r="434" customHeight="1" spans="1:4">
      <c r="A434" s="223" t="s">
        <v>390</v>
      </c>
      <c r="B434" s="225"/>
      <c r="C434" s="225"/>
      <c r="D434" s="222" t="str">
        <f t="shared" si="13"/>
        <v/>
      </c>
    </row>
    <row r="435" customHeight="1" spans="1:4">
      <c r="A435" s="223" t="s">
        <v>391</v>
      </c>
      <c r="B435" s="224">
        <f>SUM(B436:B441)</f>
        <v>6</v>
      </c>
      <c r="C435" s="224">
        <f>SUM(C436:C441)</f>
        <v>0</v>
      </c>
      <c r="D435" s="222">
        <f t="shared" si="13"/>
        <v>0</v>
      </c>
    </row>
    <row r="436" customHeight="1" spans="1:4">
      <c r="A436" s="223" t="s">
        <v>366</v>
      </c>
      <c r="B436" s="225">
        <v>0</v>
      </c>
      <c r="C436" s="225"/>
      <c r="D436" s="222" t="str">
        <f t="shared" si="13"/>
        <v/>
      </c>
    </row>
    <row r="437" customHeight="1" spans="1:4">
      <c r="A437" s="226" t="s">
        <v>392</v>
      </c>
      <c r="B437" s="225">
        <v>6</v>
      </c>
      <c r="C437" s="225">
        <v>0</v>
      </c>
      <c r="D437" s="222">
        <f t="shared" si="13"/>
        <v>0</v>
      </c>
    </row>
    <row r="438" customHeight="1" spans="1:4">
      <c r="A438" s="226" t="s">
        <v>393</v>
      </c>
      <c r="B438" s="225">
        <v>0</v>
      </c>
      <c r="C438" s="225"/>
      <c r="D438" s="222" t="str">
        <f t="shared" si="13"/>
        <v/>
      </c>
    </row>
    <row r="439" customHeight="1" spans="1:4">
      <c r="A439" s="226" t="s">
        <v>394</v>
      </c>
      <c r="B439" s="225">
        <v>0</v>
      </c>
      <c r="C439" s="225"/>
      <c r="D439" s="222" t="str">
        <f t="shared" si="13"/>
        <v/>
      </c>
    </row>
    <row r="440" customHeight="1" spans="1:4">
      <c r="A440" s="223" t="s">
        <v>395</v>
      </c>
      <c r="B440" s="225">
        <v>0</v>
      </c>
      <c r="C440" s="225"/>
      <c r="D440" s="222" t="str">
        <f t="shared" si="13"/>
        <v/>
      </c>
    </row>
    <row r="441" customHeight="1" spans="1:4">
      <c r="A441" s="223" t="s">
        <v>396</v>
      </c>
      <c r="B441" s="225">
        <v>0</v>
      </c>
      <c r="C441" s="225"/>
      <c r="D441" s="222" t="str">
        <f t="shared" si="13"/>
        <v/>
      </c>
    </row>
    <row r="442" customHeight="1" spans="1:4">
      <c r="A442" s="223" t="s">
        <v>397</v>
      </c>
      <c r="B442" s="224">
        <f>SUM(B443:B445)</f>
        <v>0</v>
      </c>
      <c r="C442" s="224">
        <f>SUM(C443:C445)</f>
        <v>0</v>
      </c>
      <c r="D442" s="222" t="str">
        <f t="shared" si="13"/>
        <v/>
      </c>
    </row>
    <row r="443" customHeight="1" spans="1:4">
      <c r="A443" s="226" t="s">
        <v>398</v>
      </c>
      <c r="B443" s="225"/>
      <c r="C443" s="225"/>
      <c r="D443" s="222" t="str">
        <f t="shared" si="13"/>
        <v/>
      </c>
    </row>
    <row r="444" customHeight="1" spans="1:4">
      <c r="A444" s="226" t="s">
        <v>399</v>
      </c>
      <c r="B444" s="225"/>
      <c r="C444" s="225"/>
      <c r="D444" s="222" t="str">
        <f t="shared" si="13"/>
        <v/>
      </c>
    </row>
    <row r="445" customHeight="1" spans="1:4">
      <c r="A445" s="226" t="s">
        <v>400</v>
      </c>
      <c r="B445" s="225"/>
      <c r="C445" s="225"/>
      <c r="D445" s="222" t="str">
        <f t="shared" si="13"/>
        <v/>
      </c>
    </row>
    <row r="446" customHeight="1" spans="1:4">
      <c r="A446" s="220" t="s">
        <v>401</v>
      </c>
      <c r="B446" s="224">
        <f>SUM(B447:B448)</f>
        <v>40</v>
      </c>
      <c r="C446" s="224">
        <f>SUM(C447:C448)</f>
        <v>0</v>
      </c>
      <c r="D446" s="222">
        <f t="shared" si="13"/>
        <v>0</v>
      </c>
    </row>
    <row r="447" customHeight="1" spans="1:4">
      <c r="A447" s="226" t="s">
        <v>402</v>
      </c>
      <c r="B447" s="225">
        <v>40</v>
      </c>
      <c r="C447" s="225"/>
      <c r="D447" s="222">
        <f t="shared" si="13"/>
        <v>0</v>
      </c>
    </row>
    <row r="448" customHeight="1" spans="1:4">
      <c r="A448" s="226" t="s">
        <v>403</v>
      </c>
      <c r="B448" s="225"/>
      <c r="C448" s="225"/>
      <c r="D448" s="222" t="str">
        <f t="shared" si="13"/>
        <v/>
      </c>
    </row>
    <row r="449" customHeight="1" spans="1:4">
      <c r="A449" s="223" t="s">
        <v>404</v>
      </c>
      <c r="B449" s="224">
        <f>SUM(B450:B453)</f>
        <v>112</v>
      </c>
      <c r="C449" s="224">
        <f>SUM(C450:C453)</f>
        <v>0</v>
      </c>
      <c r="D449" s="222">
        <f t="shared" si="13"/>
        <v>0</v>
      </c>
    </row>
    <row r="450" customHeight="1" spans="1:4">
      <c r="A450" s="223" t="s">
        <v>405</v>
      </c>
      <c r="B450" s="225">
        <v>40</v>
      </c>
      <c r="C450" s="225"/>
      <c r="D450" s="222">
        <f t="shared" si="13"/>
        <v>0</v>
      </c>
    </row>
    <row r="451" customHeight="1" spans="1:4">
      <c r="A451" s="226" t="s">
        <v>406</v>
      </c>
      <c r="B451" s="225">
        <v>0</v>
      </c>
      <c r="C451" s="225"/>
      <c r="D451" s="222" t="str">
        <f t="shared" si="13"/>
        <v/>
      </c>
    </row>
    <row r="452" customHeight="1" spans="1:4">
      <c r="A452" s="226" t="s">
        <v>407</v>
      </c>
      <c r="B452" s="225">
        <v>0</v>
      </c>
      <c r="C452" s="225"/>
      <c r="D452" s="222" t="str">
        <f t="shared" si="13"/>
        <v/>
      </c>
    </row>
    <row r="453" customHeight="1" spans="1:4">
      <c r="A453" s="226" t="s">
        <v>408</v>
      </c>
      <c r="B453" s="225">
        <v>72</v>
      </c>
      <c r="C453" s="225"/>
      <c r="D453" s="222">
        <f t="shared" si="13"/>
        <v>0</v>
      </c>
    </row>
    <row r="454" customHeight="1" spans="1:4">
      <c r="A454" s="220" t="s">
        <v>409</v>
      </c>
      <c r="B454" s="224">
        <f>SUM(B455,B469,B477,B488,B496,)</f>
        <v>811</v>
      </c>
      <c r="C454" s="224">
        <f>SUM(C455,C469,C477,C488,C496,)</f>
        <v>169</v>
      </c>
      <c r="D454" s="222">
        <f t="shared" si="13"/>
        <v>20.8</v>
      </c>
    </row>
    <row r="455" customHeight="1" spans="1:4">
      <c r="A455" s="220" t="s">
        <v>410</v>
      </c>
      <c r="B455" s="224">
        <f>SUM(B456:B468)</f>
        <v>742</v>
      </c>
      <c r="C455" s="224">
        <f>SUM(C456:C468)</f>
        <v>99</v>
      </c>
      <c r="D455" s="222">
        <f t="shared" si="13"/>
        <v>13.3</v>
      </c>
    </row>
    <row r="456" customHeight="1" spans="1:4">
      <c r="A456" s="220" t="s">
        <v>113</v>
      </c>
      <c r="B456" s="225">
        <v>56</v>
      </c>
      <c r="C456" s="225">
        <v>48</v>
      </c>
      <c r="D456" s="222">
        <f t="shared" si="13"/>
        <v>85.7</v>
      </c>
    </row>
    <row r="457" customHeight="1" spans="1:4">
      <c r="A457" s="220" t="s">
        <v>114</v>
      </c>
      <c r="B457" s="225">
        <v>0</v>
      </c>
      <c r="C457" s="225"/>
      <c r="D457" s="222" t="str">
        <f t="shared" si="13"/>
        <v/>
      </c>
    </row>
    <row r="458" customHeight="1" spans="1:4">
      <c r="A458" s="220" t="s">
        <v>115</v>
      </c>
      <c r="B458" s="225">
        <v>0</v>
      </c>
      <c r="C458" s="225"/>
      <c r="D458" s="222" t="str">
        <f t="shared" si="13"/>
        <v/>
      </c>
    </row>
    <row r="459" customHeight="1" spans="1:4">
      <c r="A459" s="220" t="s">
        <v>411</v>
      </c>
      <c r="B459" s="225">
        <v>0</v>
      </c>
      <c r="C459" s="225"/>
      <c r="D459" s="222" t="str">
        <f t="shared" si="13"/>
        <v/>
      </c>
    </row>
    <row r="460" customHeight="1" spans="1:4">
      <c r="A460" s="220" t="s">
        <v>412</v>
      </c>
      <c r="B460" s="225">
        <v>0</v>
      </c>
      <c r="C460" s="225"/>
      <c r="D460" s="222" t="str">
        <f t="shared" si="13"/>
        <v/>
      </c>
    </row>
    <row r="461" customHeight="1" spans="1:4">
      <c r="A461" s="220" t="s">
        <v>413</v>
      </c>
      <c r="B461" s="225">
        <v>0</v>
      </c>
      <c r="C461" s="225"/>
      <c r="D461" s="222" t="str">
        <f t="shared" si="13"/>
        <v/>
      </c>
    </row>
    <row r="462" customHeight="1" spans="1:4">
      <c r="A462" s="220" t="s">
        <v>414</v>
      </c>
      <c r="B462" s="225">
        <v>0</v>
      </c>
      <c r="C462" s="225"/>
      <c r="D462" s="222" t="str">
        <f t="shared" si="13"/>
        <v/>
      </c>
    </row>
    <row r="463" customHeight="1" spans="1:4">
      <c r="A463" s="220" t="s">
        <v>415</v>
      </c>
      <c r="B463" s="225">
        <v>25</v>
      </c>
      <c r="C463" s="225"/>
      <c r="D463" s="222">
        <f t="shared" si="13"/>
        <v>0</v>
      </c>
    </row>
    <row r="464" customHeight="1" spans="1:4">
      <c r="A464" s="220" t="s">
        <v>416</v>
      </c>
      <c r="B464" s="225">
        <v>10</v>
      </c>
      <c r="C464" s="225"/>
      <c r="D464" s="222">
        <f t="shared" si="13"/>
        <v>0</v>
      </c>
    </row>
    <row r="465" customHeight="1" spans="1:4">
      <c r="A465" s="220" t="s">
        <v>417</v>
      </c>
      <c r="B465" s="225">
        <v>0</v>
      </c>
      <c r="C465" s="225"/>
      <c r="D465" s="222" t="str">
        <f t="shared" si="13"/>
        <v/>
      </c>
    </row>
    <row r="466" customHeight="1" spans="1:4">
      <c r="A466" s="220" t="s">
        <v>418</v>
      </c>
      <c r="B466" s="225">
        <v>0</v>
      </c>
      <c r="C466" s="225"/>
      <c r="D466" s="222" t="str">
        <f t="shared" si="13"/>
        <v/>
      </c>
    </row>
    <row r="467" customHeight="1" spans="1:4">
      <c r="A467" s="220" t="s">
        <v>419</v>
      </c>
      <c r="B467" s="225">
        <v>0</v>
      </c>
      <c r="C467" s="225"/>
      <c r="D467" s="222" t="str">
        <f t="shared" si="13"/>
        <v/>
      </c>
    </row>
    <row r="468" customHeight="1" spans="1:4">
      <c r="A468" s="220" t="s">
        <v>420</v>
      </c>
      <c r="B468" s="225">
        <v>651</v>
      </c>
      <c r="C468" s="225">
        <v>51</v>
      </c>
      <c r="D468" s="222">
        <f t="shared" si="13"/>
        <v>7.8</v>
      </c>
    </row>
    <row r="469" customHeight="1" spans="1:4">
      <c r="A469" s="220" t="s">
        <v>421</v>
      </c>
      <c r="B469" s="224">
        <f>SUM(B470:B476)</f>
        <v>0</v>
      </c>
      <c r="C469" s="224">
        <f>SUM(C470:C476)</f>
        <v>0</v>
      </c>
      <c r="D469" s="222" t="str">
        <f t="shared" si="13"/>
        <v/>
      </c>
    </row>
    <row r="470" customHeight="1" spans="1:4">
      <c r="A470" s="220" t="s">
        <v>113</v>
      </c>
      <c r="B470" s="225">
        <v>0</v>
      </c>
      <c r="C470" s="225"/>
      <c r="D470" s="222" t="str">
        <f t="shared" si="13"/>
        <v/>
      </c>
    </row>
    <row r="471" customHeight="1" spans="1:4">
      <c r="A471" s="220" t="s">
        <v>114</v>
      </c>
      <c r="B471" s="225">
        <v>0</v>
      </c>
      <c r="C471" s="225"/>
      <c r="D471" s="222" t="str">
        <f t="shared" si="13"/>
        <v/>
      </c>
    </row>
    <row r="472" customHeight="1" spans="1:4">
      <c r="A472" s="220" t="s">
        <v>115</v>
      </c>
      <c r="B472" s="225">
        <v>0</v>
      </c>
      <c r="C472" s="225"/>
      <c r="D472" s="222" t="str">
        <f t="shared" si="13"/>
        <v/>
      </c>
    </row>
    <row r="473" customHeight="1" spans="1:4">
      <c r="A473" s="220" t="s">
        <v>422</v>
      </c>
      <c r="B473" s="225"/>
      <c r="C473" s="225"/>
      <c r="D473" s="222" t="str">
        <f t="shared" si="13"/>
        <v/>
      </c>
    </row>
    <row r="474" customHeight="1" spans="1:4">
      <c r="A474" s="220" t="s">
        <v>423</v>
      </c>
      <c r="B474" s="225">
        <v>0</v>
      </c>
      <c r="C474" s="225"/>
      <c r="D474" s="222" t="str">
        <f t="shared" si="13"/>
        <v/>
      </c>
    </row>
    <row r="475" customHeight="1" spans="1:4">
      <c r="A475" s="220" t="s">
        <v>424</v>
      </c>
      <c r="B475" s="225">
        <v>0</v>
      </c>
      <c r="C475" s="225"/>
      <c r="D475" s="222" t="str">
        <f t="shared" si="13"/>
        <v/>
      </c>
    </row>
    <row r="476" customHeight="1" spans="1:4">
      <c r="A476" s="220" t="s">
        <v>425</v>
      </c>
      <c r="B476" s="225">
        <v>0</v>
      </c>
      <c r="C476" s="225"/>
      <c r="D476" s="222" t="str">
        <f t="shared" si="13"/>
        <v/>
      </c>
    </row>
    <row r="477" customHeight="1" spans="1:4">
      <c r="A477" s="220" t="s">
        <v>426</v>
      </c>
      <c r="B477" s="224">
        <f>SUM(B478:B487)</f>
        <v>0</v>
      </c>
      <c r="C477" s="224">
        <f>SUM(C478:C487)</f>
        <v>0</v>
      </c>
      <c r="D477" s="222" t="str">
        <f t="shared" si="13"/>
        <v/>
      </c>
    </row>
    <row r="478" customHeight="1" spans="1:4">
      <c r="A478" s="220" t="s">
        <v>113</v>
      </c>
      <c r="B478" s="225">
        <v>0</v>
      </c>
      <c r="C478" s="225"/>
      <c r="D478" s="222" t="str">
        <f t="shared" si="13"/>
        <v/>
      </c>
    </row>
    <row r="479" customHeight="1" spans="1:4">
      <c r="A479" s="220" t="s">
        <v>114</v>
      </c>
      <c r="B479" s="225">
        <v>0</v>
      </c>
      <c r="C479" s="225"/>
      <c r="D479" s="222" t="str">
        <f t="shared" si="13"/>
        <v/>
      </c>
    </row>
    <row r="480" customHeight="1" spans="1:4">
      <c r="A480" s="220" t="s">
        <v>115</v>
      </c>
      <c r="B480" s="225">
        <v>0</v>
      </c>
      <c r="C480" s="225"/>
      <c r="D480" s="222" t="str">
        <f t="shared" si="13"/>
        <v/>
      </c>
    </row>
    <row r="481" customHeight="1" spans="1:4">
      <c r="A481" s="220" t="s">
        <v>427</v>
      </c>
      <c r="B481" s="225">
        <v>0</v>
      </c>
      <c r="C481" s="225"/>
      <c r="D481" s="222" t="str">
        <f t="shared" si="13"/>
        <v/>
      </c>
    </row>
    <row r="482" customHeight="1" spans="1:4">
      <c r="A482" s="220" t="s">
        <v>428</v>
      </c>
      <c r="B482" s="225">
        <v>0</v>
      </c>
      <c r="C482" s="225"/>
      <c r="D482" s="222" t="str">
        <f t="shared" si="13"/>
        <v/>
      </c>
    </row>
    <row r="483" customHeight="1" spans="1:4">
      <c r="A483" s="220" t="s">
        <v>429</v>
      </c>
      <c r="B483" s="225">
        <v>0</v>
      </c>
      <c r="C483" s="225"/>
      <c r="D483" s="222" t="str">
        <f t="shared" si="13"/>
        <v/>
      </c>
    </row>
    <row r="484" customHeight="1" spans="1:4">
      <c r="A484" s="220" t="s">
        <v>430</v>
      </c>
      <c r="B484" s="225">
        <v>0</v>
      </c>
      <c r="C484" s="225"/>
      <c r="D484" s="222" t="str">
        <f t="shared" si="13"/>
        <v/>
      </c>
    </row>
    <row r="485" customHeight="1" spans="1:4">
      <c r="A485" s="220" t="s">
        <v>431</v>
      </c>
      <c r="B485" s="225"/>
      <c r="C485" s="225">
        <v>0</v>
      </c>
      <c r="D485" s="222" t="str">
        <f t="shared" si="13"/>
        <v/>
      </c>
    </row>
    <row r="486" customHeight="1" spans="1:4">
      <c r="A486" s="220" t="s">
        <v>432</v>
      </c>
      <c r="B486" s="225">
        <v>0</v>
      </c>
      <c r="C486" s="225"/>
      <c r="D486" s="222" t="str">
        <f t="shared" ref="D486:D491" si="14">IF(B486=0,"",ROUND(C486/B486*100,1))</f>
        <v/>
      </c>
    </row>
    <row r="487" customHeight="1" spans="1:4">
      <c r="A487" s="220" t="s">
        <v>433</v>
      </c>
      <c r="B487" s="225"/>
      <c r="C487" s="225"/>
      <c r="D487" s="222" t="str">
        <f t="shared" si="14"/>
        <v/>
      </c>
    </row>
    <row r="488" customHeight="1" spans="1:4">
      <c r="A488" s="220" t="s">
        <v>434</v>
      </c>
      <c r="B488" s="224">
        <f>SUM(B489:B495)</f>
        <v>69</v>
      </c>
      <c r="C488" s="224">
        <f>SUM(C489:C495)</f>
        <v>70</v>
      </c>
      <c r="D488" s="222">
        <f t="shared" si="14"/>
        <v>101.4</v>
      </c>
    </row>
    <row r="489" customHeight="1" spans="1:4">
      <c r="A489" s="220" t="s">
        <v>113</v>
      </c>
      <c r="B489" s="225">
        <v>62</v>
      </c>
      <c r="C489" s="225">
        <v>65</v>
      </c>
      <c r="D489" s="222">
        <f t="shared" si="14"/>
        <v>104.8</v>
      </c>
    </row>
    <row r="490" customHeight="1" spans="1:4">
      <c r="A490" s="220" t="s">
        <v>114</v>
      </c>
      <c r="B490" s="225">
        <v>0</v>
      </c>
      <c r="C490" s="225"/>
      <c r="D490" s="222" t="str">
        <f t="shared" si="14"/>
        <v/>
      </c>
    </row>
    <row r="491" customHeight="1" spans="1:4">
      <c r="A491" s="220" t="s">
        <v>115</v>
      </c>
      <c r="B491" s="225">
        <v>0</v>
      </c>
      <c r="C491" s="225"/>
      <c r="D491" s="222" t="str">
        <f t="shared" si="14"/>
        <v/>
      </c>
    </row>
    <row r="492" customHeight="1" spans="1:4">
      <c r="A492" s="220" t="s">
        <v>435</v>
      </c>
      <c r="B492" s="225">
        <v>0</v>
      </c>
      <c r="C492" s="225"/>
      <c r="D492" s="222" t="str">
        <f t="shared" ref="D492:D527" si="15">IF(B492=0,"",ROUND(C492/B492*100,1))</f>
        <v/>
      </c>
    </row>
    <row r="493" customHeight="1" spans="1:4">
      <c r="A493" s="220" t="s">
        <v>436</v>
      </c>
      <c r="B493" s="225">
        <v>0</v>
      </c>
      <c r="C493" s="225"/>
      <c r="D493" s="222" t="str">
        <f t="shared" si="15"/>
        <v/>
      </c>
    </row>
    <row r="494" customHeight="1" spans="1:4">
      <c r="A494" s="220" t="s">
        <v>437</v>
      </c>
      <c r="B494" s="225">
        <v>0</v>
      </c>
      <c r="C494" s="225"/>
      <c r="D494" s="222" t="str">
        <f t="shared" si="15"/>
        <v/>
      </c>
    </row>
    <row r="495" customHeight="1" spans="1:4">
      <c r="A495" s="220" t="s">
        <v>438</v>
      </c>
      <c r="B495" s="225">
        <v>7</v>
      </c>
      <c r="C495" s="225">
        <v>5</v>
      </c>
      <c r="D495" s="222">
        <f t="shared" si="15"/>
        <v>71.4</v>
      </c>
    </row>
    <row r="496" customHeight="1" spans="1:4">
      <c r="A496" s="220" t="s">
        <v>439</v>
      </c>
      <c r="B496" s="224">
        <f>SUM(B497:B499)</f>
        <v>0</v>
      </c>
      <c r="C496" s="224">
        <f>SUM(C497:C499)</f>
        <v>0</v>
      </c>
      <c r="D496" s="222" t="str">
        <f t="shared" si="15"/>
        <v/>
      </c>
    </row>
    <row r="497" customHeight="1" spans="1:4">
      <c r="A497" s="220" t="s">
        <v>440</v>
      </c>
      <c r="B497" s="225">
        <v>0</v>
      </c>
      <c r="C497" s="225"/>
      <c r="D497" s="222" t="str">
        <f t="shared" si="15"/>
        <v/>
      </c>
    </row>
    <row r="498" customHeight="1" spans="1:4">
      <c r="A498" s="220" t="s">
        <v>441</v>
      </c>
      <c r="B498" s="225">
        <v>0</v>
      </c>
      <c r="C498" s="225"/>
      <c r="D498" s="222" t="str">
        <f t="shared" si="15"/>
        <v/>
      </c>
    </row>
    <row r="499" customHeight="1" spans="1:4">
      <c r="A499" s="220" t="s">
        <v>442</v>
      </c>
      <c r="B499" s="225"/>
      <c r="C499" s="225"/>
      <c r="D499" s="222" t="str">
        <f t="shared" si="15"/>
        <v/>
      </c>
    </row>
    <row r="500" customHeight="1" spans="1:4">
      <c r="A500" s="220" t="s">
        <v>443</v>
      </c>
      <c r="B500" s="224">
        <f>SUM(B501,B515,B523,B525,B534,B538,B548,B556,B562,B569,B578,B583,B586,B589,B592,B595,B598,B602,B607,B615,B618,)</f>
        <v>13680</v>
      </c>
      <c r="C500" s="224">
        <f>SUM(C501,C515,C523,C525,C534,C538,C548,C556,C562,C569,C578,C583,C586,C589,C592,C595,C598,C602,C607,C615,C618,)</f>
        <v>11329</v>
      </c>
      <c r="D500" s="222">
        <f t="shared" si="15"/>
        <v>82.8</v>
      </c>
    </row>
    <row r="501" customHeight="1" spans="1:4">
      <c r="A501" s="220" t="s">
        <v>444</v>
      </c>
      <c r="B501" s="224">
        <f>SUM(B502:B514)</f>
        <v>406</v>
      </c>
      <c r="C501" s="224">
        <f>SUM(C502:C514)</f>
        <v>429</v>
      </c>
      <c r="D501" s="222">
        <f t="shared" si="15"/>
        <v>105.7</v>
      </c>
    </row>
    <row r="502" customHeight="1" spans="1:4">
      <c r="A502" s="220" t="s">
        <v>113</v>
      </c>
      <c r="B502" s="225">
        <v>319</v>
      </c>
      <c r="C502" s="225">
        <v>383</v>
      </c>
      <c r="D502" s="222">
        <f t="shared" si="15"/>
        <v>120.1</v>
      </c>
    </row>
    <row r="503" customHeight="1" spans="1:4">
      <c r="A503" s="220" t="s">
        <v>114</v>
      </c>
      <c r="B503" s="225">
        <v>0</v>
      </c>
      <c r="C503" s="225"/>
      <c r="D503" s="222" t="str">
        <f t="shared" si="15"/>
        <v/>
      </c>
    </row>
    <row r="504" customHeight="1" spans="1:4">
      <c r="A504" s="220" t="s">
        <v>115</v>
      </c>
      <c r="B504" s="225">
        <v>0</v>
      </c>
      <c r="C504" s="225"/>
      <c r="D504" s="222" t="str">
        <f t="shared" si="15"/>
        <v/>
      </c>
    </row>
    <row r="505" customHeight="1" spans="1:4">
      <c r="A505" s="220" t="s">
        <v>445</v>
      </c>
      <c r="B505" s="225">
        <v>0</v>
      </c>
      <c r="C505" s="225"/>
      <c r="D505" s="222" t="str">
        <f t="shared" si="15"/>
        <v/>
      </c>
    </row>
    <row r="506" customHeight="1" spans="1:4">
      <c r="A506" s="220" t="s">
        <v>446</v>
      </c>
      <c r="B506" s="225">
        <v>2</v>
      </c>
      <c r="C506" s="225">
        <v>0</v>
      </c>
      <c r="D506" s="222">
        <f t="shared" si="15"/>
        <v>0</v>
      </c>
    </row>
    <row r="507" customHeight="1" spans="1:4">
      <c r="A507" s="220" t="s">
        <v>447</v>
      </c>
      <c r="B507" s="225">
        <v>0</v>
      </c>
      <c r="C507" s="225"/>
      <c r="D507" s="222" t="str">
        <f t="shared" si="15"/>
        <v/>
      </c>
    </row>
    <row r="508" customHeight="1" spans="1:4">
      <c r="A508" s="220" t="s">
        <v>448</v>
      </c>
      <c r="B508" s="225">
        <v>0</v>
      </c>
      <c r="C508" s="225"/>
      <c r="D508" s="222" t="str">
        <f t="shared" si="15"/>
        <v/>
      </c>
    </row>
    <row r="509" customHeight="1" spans="1:4">
      <c r="A509" s="220" t="s">
        <v>154</v>
      </c>
      <c r="B509" s="225">
        <v>0</v>
      </c>
      <c r="C509" s="225"/>
      <c r="D509" s="222" t="str">
        <f t="shared" si="15"/>
        <v/>
      </c>
    </row>
    <row r="510" customHeight="1" spans="1:4">
      <c r="A510" s="220" t="s">
        <v>449</v>
      </c>
      <c r="B510" s="225">
        <v>0</v>
      </c>
      <c r="C510" s="225"/>
      <c r="D510" s="222" t="str">
        <f t="shared" si="15"/>
        <v/>
      </c>
    </row>
    <row r="511" customHeight="1" spans="1:4">
      <c r="A511" s="220" t="s">
        <v>450</v>
      </c>
      <c r="B511" s="225"/>
      <c r="C511" s="225"/>
      <c r="D511" s="222" t="str">
        <f t="shared" si="15"/>
        <v/>
      </c>
    </row>
    <row r="512" customHeight="1" spans="1:4">
      <c r="A512" s="220" t="s">
        <v>451</v>
      </c>
      <c r="B512" s="225">
        <v>0</v>
      </c>
      <c r="C512" s="225"/>
      <c r="D512" s="222" t="str">
        <f t="shared" si="15"/>
        <v/>
      </c>
    </row>
    <row r="513" customHeight="1" spans="1:4">
      <c r="A513" s="220" t="s">
        <v>452</v>
      </c>
      <c r="B513" s="225"/>
      <c r="C513" s="225">
        <v>0</v>
      </c>
      <c r="D513" s="222" t="str">
        <f t="shared" si="15"/>
        <v/>
      </c>
    </row>
    <row r="514" customHeight="1" spans="1:4">
      <c r="A514" s="220" t="s">
        <v>453</v>
      </c>
      <c r="B514" s="225">
        <v>85</v>
      </c>
      <c r="C514" s="225">
        <v>46</v>
      </c>
      <c r="D514" s="222">
        <f t="shared" si="15"/>
        <v>54.1</v>
      </c>
    </row>
    <row r="515" customHeight="1" spans="1:4">
      <c r="A515" s="220" t="s">
        <v>454</v>
      </c>
      <c r="B515" s="224">
        <f>SUM(B516:B522)</f>
        <v>1244</v>
      </c>
      <c r="C515" s="224">
        <f>SUM(C516:C522)</f>
        <v>1382</v>
      </c>
      <c r="D515" s="222">
        <f t="shared" si="15"/>
        <v>111.1</v>
      </c>
    </row>
    <row r="516" customHeight="1" spans="1:4">
      <c r="A516" s="220" t="s">
        <v>113</v>
      </c>
      <c r="B516" s="225">
        <v>142</v>
      </c>
      <c r="C516" s="225">
        <v>173</v>
      </c>
      <c r="D516" s="222">
        <f t="shared" si="15"/>
        <v>121.8</v>
      </c>
    </row>
    <row r="517" customHeight="1" spans="1:4">
      <c r="A517" s="220" t="s">
        <v>114</v>
      </c>
      <c r="B517" s="225">
        <v>0</v>
      </c>
      <c r="C517" s="225"/>
      <c r="D517" s="222" t="str">
        <f t="shared" si="15"/>
        <v/>
      </c>
    </row>
    <row r="518" customHeight="1" spans="1:4">
      <c r="A518" s="220" t="s">
        <v>115</v>
      </c>
      <c r="B518" s="225">
        <v>0</v>
      </c>
      <c r="C518" s="225"/>
      <c r="D518" s="222" t="str">
        <f t="shared" si="15"/>
        <v/>
      </c>
    </row>
    <row r="519" customHeight="1" spans="1:4">
      <c r="A519" s="220" t="s">
        <v>455</v>
      </c>
      <c r="B519" s="225"/>
      <c r="C519" s="225"/>
      <c r="D519" s="222" t="str">
        <f t="shared" si="15"/>
        <v/>
      </c>
    </row>
    <row r="520" customHeight="1" spans="1:4">
      <c r="A520" s="220" t="s">
        <v>456</v>
      </c>
      <c r="B520" s="225">
        <v>1073</v>
      </c>
      <c r="C520" s="225"/>
      <c r="D520" s="222">
        <f t="shared" si="15"/>
        <v>0</v>
      </c>
    </row>
    <row r="521" customHeight="1" spans="1:4">
      <c r="A521" s="220" t="s">
        <v>457</v>
      </c>
      <c r="B521" s="225">
        <v>0</v>
      </c>
      <c r="C521" s="225">
        <v>1185</v>
      </c>
      <c r="D521" s="222" t="str">
        <f t="shared" si="15"/>
        <v/>
      </c>
    </row>
    <row r="522" customHeight="1" spans="1:4">
      <c r="A522" s="220" t="s">
        <v>458</v>
      </c>
      <c r="B522" s="225">
        <v>29</v>
      </c>
      <c r="C522" s="225">
        <v>24</v>
      </c>
      <c r="D522" s="222">
        <f t="shared" si="15"/>
        <v>82.8</v>
      </c>
    </row>
    <row r="523" customHeight="1" spans="1:4">
      <c r="A523" s="220" t="s">
        <v>459</v>
      </c>
      <c r="B523" s="224">
        <f>SUM(B524)</f>
        <v>0</v>
      </c>
      <c r="C523" s="224">
        <f>SUM(C524)</f>
        <v>0</v>
      </c>
      <c r="D523" s="222" t="str">
        <f t="shared" si="15"/>
        <v/>
      </c>
    </row>
    <row r="524" customHeight="1" spans="1:4">
      <c r="A524" s="220" t="s">
        <v>460</v>
      </c>
      <c r="B524" s="225"/>
      <c r="C524" s="225"/>
      <c r="D524" s="222" t="str">
        <f t="shared" si="15"/>
        <v/>
      </c>
    </row>
    <row r="525" customHeight="1" spans="1:4">
      <c r="A525" s="220" t="s">
        <v>461</v>
      </c>
      <c r="B525" s="224">
        <f>SUM(B526:B533)</f>
        <v>6440</v>
      </c>
      <c r="C525" s="224">
        <f>SUM(C526:C533)</f>
        <v>5053</v>
      </c>
      <c r="D525" s="222">
        <f t="shared" si="15"/>
        <v>78.5</v>
      </c>
    </row>
    <row r="526" customHeight="1" spans="1:4">
      <c r="A526" s="220" t="s">
        <v>462</v>
      </c>
      <c r="B526" s="225">
        <v>0</v>
      </c>
      <c r="C526" s="225"/>
      <c r="D526" s="222" t="str">
        <f t="shared" si="15"/>
        <v/>
      </c>
    </row>
    <row r="527" customHeight="1" spans="1:4">
      <c r="A527" s="220" t="s">
        <v>463</v>
      </c>
      <c r="B527" s="225">
        <v>0</v>
      </c>
      <c r="C527" s="225"/>
      <c r="D527" s="222" t="str">
        <f t="shared" si="15"/>
        <v/>
      </c>
    </row>
    <row r="528" customHeight="1" spans="1:4">
      <c r="A528" s="220" t="s">
        <v>464</v>
      </c>
      <c r="B528" s="225">
        <v>0</v>
      </c>
      <c r="C528" s="225"/>
      <c r="D528" s="222" t="str">
        <f t="shared" ref="D528:D591" si="16">IF(B528=0,"",ROUND(C528/B528*100,1))</f>
        <v/>
      </c>
    </row>
    <row r="529" customHeight="1" spans="1:4">
      <c r="A529" s="220" t="s">
        <v>465</v>
      </c>
      <c r="B529" s="225">
        <v>0</v>
      </c>
      <c r="C529" s="225"/>
      <c r="D529" s="222" t="str">
        <f t="shared" si="16"/>
        <v/>
      </c>
    </row>
    <row r="530" customHeight="1" spans="1:4">
      <c r="A530" s="220" t="s">
        <v>466</v>
      </c>
      <c r="B530" s="225">
        <v>1942</v>
      </c>
      <c r="C530" s="225">
        <v>2024</v>
      </c>
      <c r="D530" s="222">
        <f t="shared" si="16"/>
        <v>104.2</v>
      </c>
    </row>
    <row r="531" customHeight="1" spans="1:4">
      <c r="A531" s="220" t="s">
        <v>467</v>
      </c>
      <c r="B531" s="225">
        <v>733</v>
      </c>
      <c r="C531" s="225">
        <v>100</v>
      </c>
      <c r="D531" s="222">
        <f t="shared" si="16"/>
        <v>13.6</v>
      </c>
    </row>
    <row r="532" customHeight="1" spans="1:4">
      <c r="A532" s="220" t="s">
        <v>468</v>
      </c>
      <c r="B532" s="225">
        <v>3765</v>
      </c>
      <c r="C532" s="225">
        <v>2929</v>
      </c>
      <c r="D532" s="222">
        <f t="shared" si="16"/>
        <v>77.8</v>
      </c>
    </row>
    <row r="533" customHeight="1" spans="1:4">
      <c r="A533" s="220" t="s">
        <v>469</v>
      </c>
      <c r="B533" s="225"/>
      <c r="C533" s="225">
        <v>0</v>
      </c>
      <c r="D533" s="222" t="str">
        <f t="shared" si="16"/>
        <v/>
      </c>
    </row>
    <row r="534" customHeight="1" spans="1:4">
      <c r="A534" s="220" t="s">
        <v>470</v>
      </c>
      <c r="B534" s="224">
        <f>SUM(B535:B537)</f>
        <v>0</v>
      </c>
      <c r="C534" s="224">
        <f>SUM(C535:C537)</f>
        <v>0</v>
      </c>
      <c r="D534" s="222" t="str">
        <f t="shared" si="16"/>
        <v/>
      </c>
    </row>
    <row r="535" customHeight="1" spans="1:4">
      <c r="A535" s="220" t="s">
        <v>471</v>
      </c>
      <c r="B535" s="225"/>
      <c r="C535" s="225"/>
      <c r="D535" s="222" t="str">
        <f t="shared" si="16"/>
        <v/>
      </c>
    </row>
    <row r="536" customHeight="1" spans="1:4">
      <c r="A536" s="220" t="s">
        <v>472</v>
      </c>
      <c r="B536" s="225"/>
      <c r="C536" s="225"/>
      <c r="D536" s="222" t="str">
        <f t="shared" si="16"/>
        <v/>
      </c>
    </row>
    <row r="537" customHeight="1" spans="1:4">
      <c r="A537" s="220" t="s">
        <v>473</v>
      </c>
      <c r="B537" s="225"/>
      <c r="C537" s="225"/>
      <c r="D537" s="222" t="str">
        <f t="shared" si="16"/>
        <v/>
      </c>
    </row>
    <row r="538" customHeight="1" spans="1:4">
      <c r="A538" s="220" t="s">
        <v>474</v>
      </c>
      <c r="B538" s="224">
        <f>SUM(B539:B547)</f>
        <v>748</v>
      </c>
      <c r="C538" s="224">
        <f>SUM(C539:C547)</f>
        <v>524</v>
      </c>
      <c r="D538" s="222">
        <f t="shared" si="16"/>
        <v>70.1</v>
      </c>
    </row>
    <row r="539" customHeight="1" spans="1:4">
      <c r="A539" s="220" t="s">
        <v>475</v>
      </c>
      <c r="B539" s="225">
        <v>0</v>
      </c>
      <c r="C539" s="225"/>
      <c r="D539" s="222" t="str">
        <f t="shared" si="16"/>
        <v/>
      </c>
    </row>
    <row r="540" customHeight="1" spans="1:4">
      <c r="A540" s="220" t="s">
        <v>476</v>
      </c>
      <c r="B540" s="225">
        <v>0</v>
      </c>
      <c r="C540" s="225"/>
      <c r="D540" s="222" t="str">
        <f t="shared" si="16"/>
        <v/>
      </c>
    </row>
    <row r="541" customHeight="1" spans="1:4">
      <c r="A541" s="220" t="s">
        <v>477</v>
      </c>
      <c r="B541" s="225">
        <v>0</v>
      </c>
      <c r="C541" s="225"/>
      <c r="D541" s="222" t="str">
        <f t="shared" si="16"/>
        <v/>
      </c>
    </row>
    <row r="542" customHeight="1" spans="1:4">
      <c r="A542" s="220" t="s">
        <v>478</v>
      </c>
      <c r="B542" s="225">
        <v>0</v>
      </c>
      <c r="C542" s="225"/>
      <c r="D542" s="222" t="str">
        <f t="shared" si="16"/>
        <v/>
      </c>
    </row>
    <row r="543" customHeight="1" spans="1:4">
      <c r="A543" s="220" t="s">
        <v>479</v>
      </c>
      <c r="B543" s="225">
        <v>0</v>
      </c>
      <c r="C543" s="225"/>
      <c r="D543" s="222" t="str">
        <f t="shared" si="16"/>
        <v/>
      </c>
    </row>
    <row r="544" customHeight="1" spans="1:4">
      <c r="A544" s="220" t="s">
        <v>480</v>
      </c>
      <c r="B544" s="225">
        <v>0</v>
      </c>
      <c r="C544" s="225"/>
      <c r="D544" s="222" t="str">
        <f t="shared" si="16"/>
        <v/>
      </c>
    </row>
    <row r="545" customHeight="1" spans="1:4">
      <c r="A545" s="220" t="s">
        <v>481</v>
      </c>
      <c r="B545" s="225">
        <v>0</v>
      </c>
      <c r="C545" s="225"/>
      <c r="D545" s="222" t="str">
        <f t="shared" si="16"/>
        <v/>
      </c>
    </row>
    <row r="546" customHeight="1" spans="1:4">
      <c r="A546" s="220" t="s">
        <v>482</v>
      </c>
      <c r="B546" s="225">
        <v>0</v>
      </c>
      <c r="C546" s="225"/>
      <c r="D546" s="222" t="str">
        <f t="shared" si="16"/>
        <v/>
      </c>
    </row>
    <row r="547" customHeight="1" spans="1:4">
      <c r="A547" s="220" t="s">
        <v>483</v>
      </c>
      <c r="B547" s="225">
        <v>748</v>
      </c>
      <c r="C547" s="225">
        <v>524</v>
      </c>
      <c r="D547" s="222">
        <f t="shared" si="16"/>
        <v>70.1</v>
      </c>
    </row>
    <row r="548" customHeight="1" spans="1:4">
      <c r="A548" s="220" t="s">
        <v>484</v>
      </c>
      <c r="B548" s="224">
        <f>SUM(B549:B555)</f>
        <v>1625</v>
      </c>
      <c r="C548" s="224">
        <f>SUM(C549:C555)</f>
        <v>1285</v>
      </c>
      <c r="D548" s="222">
        <f t="shared" si="16"/>
        <v>79.1</v>
      </c>
    </row>
    <row r="549" customHeight="1" spans="1:4">
      <c r="A549" s="220" t="s">
        <v>485</v>
      </c>
      <c r="B549" s="225">
        <v>258</v>
      </c>
      <c r="C549" s="225">
        <v>50</v>
      </c>
      <c r="D549" s="222">
        <f t="shared" si="16"/>
        <v>19.4</v>
      </c>
    </row>
    <row r="550" customHeight="1" spans="1:4">
      <c r="A550" s="220" t="s">
        <v>486</v>
      </c>
      <c r="B550" s="225">
        <v>0</v>
      </c>
      <c r="C550" s="225"/>
      <c r="D550" s="222" t="str">
        <f t="shared" si="16"/>
        <v/>
      </c>
    </row>
    <row r="551" customHeight="1" spans="1:4">
      <c r="A551" s="220" t="s">
        <v>487</v>
      </c>
      <c r="B551" s="225">
        <v>0</v>
      </c>
      <c r="C551" s="225"/>
      <c r="D551" s="222" t="str">
        <f t="shared" si="16"/>
        <v/>
      </c>
    </row>
    <row r="552" customHeight="1" spans="1:4">
      <c r="A552" s="220" t="s">
        <v>488</v>
      </c>
      <c r="B552" s="225">
        <v>0</v>
      </c>
      <c r="C552" s="225"/>
      <c r="D552" s="222" t="str">
        <f t="shared" si="16"/>
        <v/>
      </c>
    </row>
    <row r="553" customHeight="1" spans="1:4">
      <c r="A553" s="220" t="s">
        <v>489</v>
      </c>
      <c r="B553" s="225">
        <v>308</v>
      </c>
      <c r="C553" s="225">
        <v>316</v>
      </c>
      <c r="D553" s="222">
        <f t="shared" si="16"/>
        <v>102.6</v>
      </c>
    </row>
    <row r="554" customHeight="1" spans="1:4">
      <c r="A554" s="220" t="s">
        <v>490</v>
      </c>
      <c r="B554" s="225">
        <v>0</v>
      </c>
      <c r="C554" s="225"/>
      <c r="D554" s="222" t="str">
        <f t="shared" si="16"/>
        <v/>
      </c>
    </row>
    <row r="555" customHeight="1" spans="1:4">
      <c r="A555" s="220" t="s">
        <v>491</v>
      </c>
      <c r="B555" s="225">
        <v>1059</v>
      </c>
      <c r="C555" s="225">
        <v>919</v>
      </c>
      <c r="D555" s="222">
        <f t="shared" si="16"/>
        <v>86.8</v>
      </c>
    </row>
    <row r="556" customHeight="1" spans="1:4">
      <c r="A556" s="220" t="s">
        <v>492</v>
      </c>
      <c r="B556" s="224">
        <f>SUM(B557:B561)</f>
        <v>168</v>
      </c>
      <c r="C556" s="224">
        <f>SUM(C557:C561)</f>
        <v>104</v>
      </c>
      <c r="D556" s="222">
        <f t="shared" si="16"/>
        <v>61.9</v>
      </c>
    </row>
    <row r="557" customHeight="1" spans="1:4">
      <c r="A557" s="220" t="s">
        <v>493</v>
      </c>
      <c r="B557" s="225">
        <v>86</v>
      </c>
      <c r="C557" s="225">
        <v>104</v>
      </c>
      <c r="D557" s="222">
        <f t="shared" si="16"/>
        <v>120.9</v>
      </c>
    </row>
    <row r="558" customHeight="1" spans="1:4">
      <c r="A558" s="220" t="s">
        <v>494</v>
      </c>
      <c r="B558" s="225"/>
      <c r="C558" s="225"/>
      <c r="D558" s="222" t="str">
        <f t="shared" si="16"/>
        <v/>
      </c>
    </row>
    <row r="559" customHeight="1" spans="1:4">
      <c r="A559" s="220" t="s">
        <v>495</v>
      </c>
      <c r="B559" s="225"/>
      <c r="C559" s="225"/>
      <c r="D559" s="222" t="str">
        <f t="shared" si="16"/>
        <v/>
      </c>
    </row>
    <row r="560" customHeight="1" spans="1:4">
      <c r="A560" s="220" t="s">
        <v>496</v>
      </c>
      <c r="B560" s="225"/>
      <c r="C560" s="225"/>
      <c r="D560" s="222" t="str">
        <f t="shared" si="16"/>
        <v/>
      </c>
    </row>
    <row r="561" customHeight="1" spans="1:4">
      <c r="A561" s="220" t="s">
        <v>497</v>
      </c>
      <c r="B561" s="225">
        <v>82</v>
      </c>
      <c r="C561" s="225"/>
      <c r="D561" s="222">
        <f t="shared" si="16"/>
        <v>0</v>
      </c>
    </row>
    <row r="562" customHeight="1" spans="1:4">
      <c r="A562" s="220" t="s">
        <v>498</v>
      </c>
      <c r="B562" s="224">
        <f>SUM(B563:B568)</f>
        <v>388</v>
      </c>
      <c r="C562" s="224">
        <f>SUM(C563:C568)</f>
        <v>406</v>
      </c>
      <c r="D562" s="222">
        <f t="shared" si="16"/>
        <v>104.6</v>
      </c>
    </row>
    <row r="563" customHeight="1" spans="1:4">
      <c r="A563" s="220" t="s">
        <v>499</v>
      </c>
      <c r="B563" s="225">
        <v>15</v>
      </c>
      <c r="C563" s="225"/>
      <c r="D563" s="222">
        <f t="shared" si="16"/>
        <v>0</v>
      </c>
    </row>
    <row r="564" customHeight="1" spans="1:4">
      <c r="A564" s="220" t="s">
        <v>500</v>
      </c>
      <c r="B564" s="225">
        <v>323</v>
      </c>
      <c r="C564" s="225">
        <v>331</v>
      </c>
      <c r="D564" s="222">
        <f t="shared" si="16"/>
        <v>102.5</v>
      </c>
    </row>
    <row r="565" customHeight="1" spans="1:4">
      <c r="A565" s="220" t="s">
        <v>501</v>
      </c>
      <c r="B565" s="225">
        <v>0</v>
      </c>
      <c r="C565" s="225"/>
      <c r="D565" s="222" t="str">
        <f t="shared" si="16"/>
        <v/>
      </c>
    </row>
    <row r="566" customHeight="1" spans="1:4">
      <c r="A566" s="220" t="s">
        <v>502</v>
      </c>
      <c r="B566" s="225">
        <v>50</v>
      </c>
      <c r="C566" s="225">
        <v>75</v>
      </c>
      <c r="D566" s="222">
        <f t="shared" si="16"/>
        <v>150</v>
      </c>
    </row>
    <row r="567" customHeight="1" spans="1:4">
      <c r="A567" s="220" t="s">
        <v>503</v>
      </c>
      <c r="B567" s="225">
        <v>0</v>
      </c>
      <c r="C567" s="225"/>
      <c r="D567" s="222" t="str">
        <f t="shared" si="16"/>
        <v/>
      </c>
    </row>
    <row r="568" customHeight="1" spans="1:4">
      <c r="A568" s="220" t="s">
        <v>504</v>
      </c>
      <c r="B568" s="225">
        <v>0</v>
      </c>
      <c r="C568" s="225"/>
      <c r="D568" s="222" t="str">
        <f t="shared" si="16"/>
        <v/>
      </c>
    </row>
    <row r="569" customHeight="1" spans="1:4">
      <c r="A569" s="220" t="s">
        <v>505</v>
      </c>
      <c r="B569" s="224">
        <f>SUM(B570:B577)</f>
        <v>476</v>
      </c>
      <c r="C569" s="224">
        <f>SUM(C570:C577)</f>
        <v>161</v>
      </c>
      <c r="D569" s="222">
        <f t="shared" si="16"/>
        <v>33.8</v>
      </c>
    </row>
    <row r="570" customHeight="1" spans="1:4">
      <c r="A570" s="220" t="s">
        <v>113</v>
      </c>
      <c r="B570" s="225">
        <v>34</v>
      </c>
      <c r="C570" s="225">
        <v>37</v>
      </c>
      <c r="D570" s="222">
        <f t="shared" si="16"/>
        <v>108.8</v>
      </c>
    </row>
    <row r="571" customHeight="1" spans="1:4">
      <c r="A571" s="220" t="s">
        <v>114</v>
      </c>
      <c r="B571" s="225">
        <v>0</v>
      </c>
      <c r="C571" s="225"/>
      <c r="D571" s="222" t="str">
        <f t="shared" si="16"/>
        <v/>
      </c>
    </row>
    <row r="572" customHeight="1" spans="1:4">
      <c r="A572" s="220" t="s">
        <v>115</v>
      </c>
      <c r="B572" s="225">
        <v>0</v>
      </c>
      <c r="C572" s="225"/>
      <c r="D572" s="222" t="str">
        <f t="shared" si="16"/>
        <v/>
      </c>
    </row>
    <row r="573" customHeight="1" spans="1:4">
      <c r="A573" s="220" t="s">
        <v>506</v>
      </c>
      <c r="B573" s="225">
        <v>7</v>
      </c>
      <c r="C573" s="225"/>
      <c r="D573" s="222">
        <f t="shared" si="16"/>
        <v>0</v>
      </c>
    </row>
    <row r="574" customHeight="1" spans="1:4">
      <c r="A574" s="220" t="s">
        <v>507</v>
      </c>
      <c r="B574" s="225">
        <v>4</v>
      </c>
      <c r="C574" s="225"/>
      <c r="D574" s="222">
        <f t="shared" si="16"/>
        <v>0</v>
      </c>
    </row>
    <row r="575" customHeight="1" spans="1:4">
      <c r="A575" s="220" t="s">
        <v>508</v>
      </c>
      <c r="B575" s="225">
        <v>0</v>
      </c>
      <c r="C575" s="225"/>
      <c r="D575" s="222" t="str">
        <f t="shared" si="16"/>
        <v/>
      </c>
    </row>
    <row r="576" customHeight="1" spans="1:4">
      <c r="A576" s="220" t="s">
        <v>509</v>
      </c>
      <c r="B576" s="225">
        <v>125</v>
      </c>
      <c r="C576" s="225">
        <v>103</v>
      </c>
      <c r="D576" s="222">
        <f t="shared" si="16"/>
        <v>82.4</v>
      </c>
    </row>
    <row r="577" customHeight="1" spans="1:4">
      <c r="A577" s="220" t="s">
        <v>510</v>
      </c>
      <c r="B577" s="225">
        <v>306</v>
      </c>
      <c r="C577" s="225">
        <v>21</v>
      </c>
      <c r="D577" s="222">
        <f t="shared" si="16"/>
        <v>6.9</v>
      </c>
    </row>
    <row r="578" customHeight="1" spans="1:4">
      <c r="A578" s="220" t="s">
        <v>511</v>
      </c>
      <c r="B578" s="224">
        <f>SUM(B579:B582)</f>
        <v>0</v>
      </c>
      <c r="C578" s="224">
        <f>SUM(C579:C582)</f>
        <v>0</v>
      </c>
      <c r="D578" s="222" t="str">
        <f t="shared" si="16"/>
        <v/>
      </c>
    </row>
    <row r="579" customHeight="1" spans="1:4">
      <c r="A579" s="220" t="s">
        <v>113</v>
      </c>
      <c r="B579" s="225"/>
      <c r="C579" s="225"/>
      <c r="D579" s="222" t="str">
        <f t="shared" si="16"/>
        <v/>
      </c>
    </row>
    <row r="580" customHeight="1" spans="1:4">
      <c r="A580" s="220" t="s">
        <v>114</v>
      </c>
      <c r="B580" s="225"/>
      <c r="C580" s="225"/>
      <c r="D580" s="222" t="str">
        <f t="shared" si="16"/>
        <v/>
      </c>
    </row>
    <row r="581" customHeight="1" spans="1:4">
      <c r="A581" s="220" t="s">
        <v>115</v>
      </c>
      <c r="B581" s="225"/>
      <c r="C581" s="225"/>
      <c r="D581" s="222" t="str">
        <f t="shared" si="16"/>
        <v/>
      </c>
    </row>
    <row r="582" customHeight="1" spans="1:4">
      <c r="A582" s="220" t="s">
        <v>512</v>
      </c>
      <c r="B582" s="225"/>
      <c r="C582" s="225"/>
      <c r="D582" s="222" t="str">
        <f t="shared" si="16"/>
        <v/>
      </c>
    </row>
    <row r="583" customHeight="1" spans="1:4">
      <c r="A583" s="220" t="s">
        <v>513</v>
      </c>
      <c r="B583" s="224">
        <f>SUM(B584:B585)</f>
        <v>695</v>
      </c>
      <c r="C583" s="224">
        <f>SUM(C584:C585)</f>
        <v>514</v>
      </c>
      <c r="D583" s="222">
        <f t="shared" si="16"/>
        <v>74</v>
      </c>
    </row>
    <row r="584" customHeight="1" spans="1:4">
      <c r="A584" s="220" t="s">
        <v>514</v>
      </c>
      <c r="B584" s="225">
        <v>552</v>
      </c>
      <c r="C584" s="225">
        <v>514</v>
      </c>
      <c r="D584" s="222">
        <f t="shared" si="16"/>
        <v>93.1</v>
      </c>
    </row>
    <row r="585" customHeight="1" spans="1:4">
      <c r="A585" s="220" t="s">
        <v>515</v>
      </c>
      <c r="B585" s="225">
        <v>143</v>
      </c>
      <c r="C585" s="225"/>
      <c r="D585" s="222">
        <f t="shared" si="16"/>
        <v>0</v>
      </c>
    </row>
    <row r="586" customHeight="1" spans="1:4">
      <c r="A586" s="220" t="s">
        <v>516</v>
      </c>
      <c r="B586" s="224">
        <f>SUM(B587:B588)</f>
        <v>19</v>
      </c>
      <c r="C586" s="224">
        <f>SUM(C587:C588)</f>
        <v>5</v>
      </c>
      <c r="D586" s="222">
        <f t="shared" si="16"/>
        <v>26.3</v>
      </c>
    </row>
    <row r="587" customHeight="1" spans="1:4">
      <c r="A587" s="220" t="s">
        <v>517</v>
      </c>
      <c r="B587" s="225">
        <v>19</v>
      </c>
      <c r="C587" s="225">
        <v>5</v>
      </c>
      <c r="D587" s="222">
        <f t="shared" si="16"/>
        <v>26.3</v>
      </c>
    </row>
    <row r="588" customHeight="1" spans="1:4">
      <c r="A588" s="220" t="s">
        <v>518</v>
      </c>
      <c r="B588" s="225"/>
      <c r="C588" s="225"/>
      <c r="D588" s="222" t="str">
        <f t="shared" si="16"/>
        <v/>
      </c>
    </row>
    <row r="589" customHeight="1" spans="1:4">
      <c r="A589" s="220" t="s">
        <v>519</v>
      </c>
      <c r="B589" s="224">
        <f>SUM(B590:B591)</f>
        <v>43</v>
      </c>
      <c r="C589" s="224">
        <f>SUM(C590:C591)</f>
        <v>0</v>
      </c>
      <c r="D589" s="222">
        <f t="shared" si="16"/>
        <v>0</v>
      </c>
    </row>
    <row r="590" customHeight="1" spans="1:4">
      <c r="A590" s="220" t="s">
        <v>520</v>
      </c>
      <c r="B590" s="225">
        <v>22</v>
      </c>
      <c r="C590" s="225"/>
      <c r="D590" s="222">
        <f t="shared" si="16"/>
        <v>0</v>
      </c>
    </row>
    <row r="591" customHeight="1" spans="1:4">
      <c r="A591" s="220" t="s">
        <v>521</v>
      </c>
      <c r="B591" s="225">
        <v>21</v>
      </c>
      <c r="C591" s="225"/>
      <c r="D591" s="222">
        <f t="shared" si="16"/>
        <v>0</v>
      </c>
    </row>
    <row r="592" customHeight="1" spans="1:4">
      <c r="A592" s="220" t="s">
        <v>522</v>
      </c>
      <c r="B592" s="224">
        <f>SUM(B593:B594)</f>
        <v>0</v>
      </c>
      <c r="C592" s="224">
        <f>SUM(C593:C594)</f>
        <v>0</v>
      </c>
      <c r="D592" s="222" t="str">
        <f t="shared" ref="D592:D606" si="17">IF(B592=0,"",ROUND(C592/B592*100,1))</f>
        <v/>
      </c>
    </row>
    <row r="593" customHeight="1" spans="1:4">
      <c r="A593" s="220" t="s">
        <v>523</v>
      </c>
      <c r="B593" s="225"/>
      <c r="C593" s="225"/>
      <c r="D593" s="222" t="str">
        <f t="shared" si="17"/>
        <v/>
      </c>
    </row>
    <row r="594" customHeight="1" spans="1:4">
      <c r="A594" s="220" t="s">
        <v>524</v>
      </c>
      <c r="B594" s="225"/>
      <c r="C594" s="225"/>
      <c r="D594" s="222" t="str">
        <f t="shared" si="17"/>
        <v/>
      </c>
    </row>
    <row r="595" customHeight="1" spans="1:4">
      <c r="A595" s="220" t="s">
        <v>525</v>
      </c>
      <c r="B595" s="224">
        <f>SUM(B596:B597)</f>
        <v>0</v>
      </c>
      <c r="C595" s="224">
        <f>SUM(C596:C597)</f>
        <v>0</v>
      </c>
      <c r="D595" s="222" t="str">
        <f t="shared" si="17"/>
        <v/>
      </c>
    </row>
    <row r="596" customHeight="1" spans="1:4">
      <c r="A596" s="220" t="s">
        <v>526</v>
      </c>
      <c r="B596" s="225"/>
      <c r="C596" s="225"/>
      <c r="D596" s="222" t="str">
        <f t="shared" si="17"/>
        <v/>
      </c>
    </row>
    <row r="597" customHeight="1" spans="1:4">
      <c r="A597" s="220" t="s">
        <v>527</v>
      </c>
      <c r="B597" s="225"/>
      <c r="C597" s="225"/>
      <c r="D597" s="222" t="str">
        <f t="shared" si="17"/>
        <v/>
      </c>
    </row>
    <row r="598" customHeight="1" spans="1:4">
      <c r="A598" s="220" t="s">
        <v>528</v>
      </c>
      <c r="B598" s="224">
        <f>SUM(B599:B601)</f>
        <v>1306</v>
      </c>
      <c r="C598" s="224">
        <f>SUM(C599:C601)</f>
        <v>1354</v>
      </c>
      <c r="D598" s="222">
        <f t="shared" si="17"/>
        <v>103.7</v>
      </c>
    </row>
    <row r="599" customHeight="1" spans="1:4">
      <c r="A599" s="220" t="s">
        <v>529</v>
      </c>
      <c r="B599" s="225">
        <v>0</v>
      </c>
      <c r="C599" s="225"/>
      <c r="D599" s="222" t="str">
        <f t="shared" si="17"/>
        <v/>
      </c>
    </row>
    <row r="600" customHeight="1" spans="1:4">
      <c r="A600" s="220" t="s">
        <v>530</v>
      </c>
      <c r="B600" s="225">
        <v>1306</v>
      </c>
      <c r="C600" s="225">
        <v>1354</v>
      </c>
      <c r="D600" s="222">
        <f t="shared" si="17"/>
        <v>103.7</v>
      </c>
    </row>
    <row r="601" customHeight="1" spans="1:4">
      <c r="A601" s="220" t="s">
        <v>531</v>
      </c>
      <c r="B601" s="225">
        <v>0</v>
      </c>
      <c r="C601" s="225"/>
      <c r="D601" s="222" t="str">
        <f t="shared" si="17"/>
        <v/>
      </c>
    </row>
    <row r="602" customHeight="1" spans="1:4">
      <c r="A602" s="220" t="s">
        <v>532</v>
      </c>
      <c r="B602" s="224">
        <f>SUM(B603:B606)</f>
        <v>0</v>
      </c>
      <c r="C602" s="224">
        <f>SUM(C603:C606)</f>
        <v>0</v>
      </c>
      <c r="D602" s="222" t="str">
        <f t="shared" si="17"/>
        <v/>
      </c>
    </row>
    <row r="603" customHeight="1" spans="1:4">
      <c r="A603" s="220" t="s">
        <v>533</v>
      </c>
      <c r="B603" s="225"/>
      <c r="C603" s="225"/>
      <c r="D603" s="222" t="str">
        <f t="shared" si="17"/>
        <v/>
      </c>
    </row>
    <row r="604" customHeight="1" spans="1:4">
      <c r="A604" s="220" t="s">
        <v>534</v>
      </c>
      <c r="B604" s="225"/>
      <c r="C604" s="225"/>
      <c r="D604" s="222" t="str">
        <f t="shared" si="17"/>
        <v/>
      </c>
    </row>
    <row r="605" customHeight="1" spans="1:4">
      <c r="A605" s="220" t="s">
        <v>535</v>
      </c>
      <c r="B605" s="225"/>
      <c r="C605" s="225"/>
      <c r="D605" s="222" t="str">
        <f t="shared" si="17"/>
        <v/>
      </c>
    </row>
    <row r="606" customHeight="1" spans="1:4">
      <c r="A606" s="220" t="s">
        <v>536</v>
      </c>
      <c r="B606" s="225"/>
      <c r="C606" s="225"/>
      <c r="D606" s="222" t="str">
        <f t="shared" si="17"/>
        <v/>
      </c>
    </row>
    <row r="607" customHeight="1" spans="1:4">
      <c r="A607" s="220" t="s">
        <v>537</v>
      </c>
      <c r="B607" s="224">
        <f>SUM(B608:B614)</f>
        <v>92</v>
      </c>
      <c r="C607" s="224">
        <f>SUM(C608:C614)</f>
        <v>92</v>
      </c>
      <c r="D607" s="222"/>
    </row>
    <row r="608" customHeight="1" spans="1:4">
      <c r="A608" s="220" t="s">
        <v>113</v>
      </c>
      <c r="B608" s="225">
        <v>47</v>
      </c>
      <c r="C608" s="225">
        <v>58</v>
      </c>
      <c r="D608" s="222"/>
    </row>
    <row r="609" customHeight="1" spans="1:4">
      <c r="A609" s="220" t="s">
        <v>114</v>
      </c>
      <c r="B609" s="225"/>
      <c r="C609" s="225"/>
      <c r="D609" s="222"/>
    </row>
    <row r="610" customHeight="1" spans="1:4">
      <c r="A610" s="220" t="s">
        <v>115</v>
      </c>
      <c r="B610" s="225"/>
      <c r="C610" s="225"/>
      <c r="D610" s="222"/>
    </row>
    <row r="611" customHeight="1" spans="1:4">
      <c r="A611" s="220" t="s">
        <v>538</v>
      </c>
      <c r="B611" s="225">
        <v>24</v>
      </c>
      <c r="C611" s="225">
        <v>27</v>
      </c>
      <c r="D611" s="222"/>
    </row>
    <row r="612" customHeight="1" spans="1:4">
      <c r="A612" s="220" t="s">
        <v>457</v>
      </c>
      <c r="B612" s="225"/>
      <c r="C612" s="225"/>
      <c r="D612" s="222"/>
    </row>
    <row r="613" customHeight="1" spans="1:4">
      <c r="A613" s="220" t="s">
        <v>122</v>
      </c>
      <c r="B613" s="225"/>
      <c r="C613" s="225"/>
      <c r="D613" s="222"/>
    </row>
    <row r="614" customHeight="1" spans="1:4">
      <c r="A614" s="220" t="s">
        <v>539</v>
      </c>
      <c r="B614" s="225">
        <v>21</v>
      </c>
      <c r="C614" s="225">
        <v>7</v>
      </c>
      <c r="D614" s="222"/>
    </row>
    <row r="615" customHeight="1" spans="1:4">
      <c r="A615" s="220" t="s">
        <v>540</v>
      </c>
      <c r="B615" s="224">
        <f>SUM(B616:B617)</f>
        <v>7</v>
      </c>
      <c r="C615" s="224">
        <f>SUM(C616:C617)</f>
        <v>0</v>
      </c>
      <c r="D615" s="222"/>
    </row>
    <row r="616" customHeight="1" spans="1:4">
      <c r="A616" s="220" t="s">
        <v>541</v>
      </c>
      <c r="B616" s="225">
        <v>7</v>
      </c>
      <c r="C616" s="225"/>
      <c r="D616" s="222"/>
    </row>
    <row r="617" customHeight="1" spans="1:4">
      <c r="A617" s="220" t="s">
        <v>542</v>
      </c>
      <c r="B617" s="225"/>
      <c r="C617" s="225"/>
      <c r="D617" s="222"/>
    </row>
    <row r="618" customHeight="1" spans="1:4">
      <c r="A618" s="220" t="s">
        <v>543</v>
      </c>
      <c r="B618" s="225">
        <v>23</v>
      </c>
      <c r="C618" s="225">
        <v>20</v>
      </c>
      <c r="D618" s="222">
        <f t="shared" ref="D618:D660" si="18">IF(B618=0,"",ROUND(C618/B618*100,1))</f>
        <v>87</v>
      </c>
    </row>
    <row r="619" customHeight="1" spans="1:4">
      <c r="A619" s="220" t="s">
        <v>544</v>
      </c>
      <c r="B619" s="224">
        <f>SUM(B620,B625,B638,B642,B654,B657,B661,B666,B672,B676,B679,B688,B690,)</f>
        <v>6975</v>
      </c>
      <c r="C619" s="224">
        <f>SUM(C620,C625,C638,C642,C654,C657,C661,C666,C672,C676,C679,C688,C690,)</f>
        <v>5036</v>
      </c>
      <c r="D619" s="222">
        <f t="shared" si="18"/>
        <v>72.2</v>
      </c>
    </row>
    <row r="620" customHeight="1" spans="1:4">
      <c r="A620" s="220" t="s">
        <v>545</v>
      </c>
      <c r="B620" s="224">
        <f>SUM(B621:B624)</f>
        <v>395</v>
      </c>
      <c r="C620" s="224">
        <f>SUM(C621:C624)</f>
        <v>281</v>
      </c>
      <c r="D620" s="222">
        <f t="shared" si="18"/>
        <v>71.1</v>
      </c>
    </row>
    <row r="621" customHeight="1" spans="1:4">
      <c r="A621" s="220" t="s">
        <v>113</v>
      </c>
      <c r="B621" s="225">
        <v>124</v>
      </c>
      <c r="C621" s="225">
        <v>111</v>
      </c>
      <c r="D621" s="222">
        <f t="shared" si="18"/>
        <v>89.5</v>
      </c>
    </row>
    <row r="622" customHeight="1" spans="1:4">
      <c r="A622" s="220" t="s">
        <v>114</v>
      </c>
      <c r="B622" s="225">
        <v>0</v>
      </c>
      <c r="C622" s="225"/>
      <c r="D622" s="222" t="str">
        <f t="shared" si="18"/>
        <v/>
      </c>
    </row>
    <row r="623" customHeight="1" spans="1:4">
      <c r="A623" s="220" t="s">
        <v>115</v>
      </c>
      <c r="B623" s="225">
        <v>0</v>
      </c>
      <c r="C623" s="225"/>
      <c r="D623" s="222" t="str">
        <f t="shared" si="18"/>
        <v/>
      </c>
    </row>
    <row r="624" customHeight="1" spans="1:4">
      <c r="A624" s="220" t="s">
        <v>546</v>
      </c>
      <c r="B624" s="225">
        <v>271</v>
      </c>
      <c r="C624" s="225">
        <v>170</v>
      </c>
      <c r="D624" s="222">
        <f t="shared" si="18"/>
        <v>62.7</v>
      </c>
    </row>
    <row r="625" customHeight="1" spans="1:4">
      <c r="A625" s="220" t="s">
        <v>547</v>
      </c>
      <c r="B625" s="224">
        <f>SUM(B626:B637)</f>
        <v>107</v>
      </c>
      <c r="C625" s="224">
        <f>SUM(C626:C637)</f>
        <v>188</v>
      </c>
      <c r="D625" s="222">
        <f t="shared" si="18"/>
        <v>175.7</v>
      </c>
    </row>
    <row r="626" customHeight="1" spans="1:4">
      <c r="A626" s="220" t="s">
        <v>548</v>
      </c>
      <c r="B626" s="225"/>
      <c r="C626" s="225"/>
      <c r="D626" s="222" t="str">
        <f t="shared" si="18"/>
        <v/>
      </c>
    </row>
    <row r="627" customHeight="1" spans="1:4">
      <c r="A627" s="220" t="s">
        <v>549</v>
      </c>
      <c r="B627" s="225"/>
      <c r="C627" s="225"/>
      <c r="D627" s="222" t="str">
        <f t="shared" si="18"/>
        <v/>
      </c>
    </row>
    <row r="628" customHeight="1" spans="1:4">
      <c r="A628" s="220" t="s">
        <v>550</v>
      </c>
      <c r="B628" s="225"/>
      <c r="C628" s="225"/>
      <c r="D628" s="222" t="str">
        <f t="shared" si="18"/>
        <v/>
      </c>
    </row>
    <row r="629" customHeight="1" spans="1:4">
      <c r="A629" s="220" t="s">
        <v>551</v>
      </c>
      <c r="B629" s="225"/>
      <c r="C629" s="225"/>
      <c r="D629" s="222" t="str">
        <f t="shared" si="18"/>
        <v/>
      </c>
    </row>
    <row r="630" customHeight="1" spans="1:4">
      <c r="A630" s="220" t="s">
        <v>552</v>
      </c>
      <c r="B630" s="225"/>
      <c r="C630" s="225"/>
      <c r="D630" s="222" t="str">
        <f t="shared" si="18"/>
        <v/>
      </c>
    </row>
    <row r="631" customHeight="1" spans="1:4">
      <c r="A631" s="220" t="s">
        <v>553</v>
      </c>
      <c r="B631" s="225"/>
      <c r="C631" s="225"/>
      <c r="D631" s="222" t="str">
        <f t="shared" si="18"/>
        <v/>
      </c>
    </row>
    <row r="632" customHeight="1" spans="1:4">
      <c r="A632" s="220" t="s">
        <v>554</v>
      </c>
      <c r="B632" s="225"/>
      <c r="C632" s="225"/>
      <c r="D632" s="222" t="str">
        <f t="shared" si="18"/>
        <v/>
      </c>
    </row>
    <row r="633" customHeight="1" spans="1:4">
      <c r="A633" s="220" t="s">
        <v>555</v>
      </c>
      <c r="B633" s="225"/>
      <c r="C633" s="225"/>
      <c r="D633" s="222" t="str">
        <f t="shared" si="18"/>
        <v/>
      </c>
    </row>
    <row r="634" customHeight="1" spans="1:4">
      <c r="A634" s="220" t="s">
        <v>556</v>
      </c>
      <c r="B634" s="225"/>
      <c r="C634" s="225"/>
      <c r="D634" s="222" t="str">
        <f t="shared" si="18"/>
        <v/>
      </c>
    </row>
    <row r="635" customHeight="1" spans="1:4">
      <c r="A635" s="220" t="s">
        <v>557</v>
      </c>
      <c r="B635" s="225"/>
      <c r="C635" s="225"/>
      <c r="D635" s="222" t="str">
        <f t="shared" si="18"/>
        <v/>
      </c>
    </row>
    <row r="636" customHeight="1" spans="1:4">
      <c r="A636" s="220" t="s">
        <v>558</v>
      </c>
      <c r="B636" s="225"/>
      <c r="C636" s="225"/>
      <c r="D636" s="222" t="str">
        <f t="shared" si="18"/>
        <v/>
      </c>
    </row>
    <row r="637" customHeight="1" spans="1:4">
      <c r="A637" s="220" t="s">
        <v>559</v>
      </c>
      <c r="B637" s="225">
        <v>107</v>
      </c>
      <c r="C637" s="225">
        <v>188</v>
      </c>
      <c r="D637" s="222">
        <f t="shared" si="18"/>
        <v>175.7</v>
      </c>
    </row>
    <row r="638" customHeight="1" spans="1:4">
      <c r="A638" s="220" t="s">
        <v>560</v>
      </c>
      <c r="B638" s="224">
        <f>SUM(B639:B641)</f>
        <v>352</v>
      </c>
      <c r="C638" s="224">
        <f>SUM(C639:C641)</f>
        <v>80</v>
      </c>
      <c r="D638" s="222">
        <f t="shared" si="18"/>
        <v>22.7</v>
      </c>
    </row>
    <row r="639" customHeight="1" spans="1:4">
      <c r="A639" s="220" t="s">
        <v>561</v>
      </c>
      <c r="B639" s="225">
        <v>212</v>
      </c>
      <c r="C639" s="225"/>
      <c r="D639" s="222">
        <f t="shared" si="18"/>
        <v>0</v>
      </c>
    </row>
    <row r="640" customHeight="1" spans="1:4">
      <c r="A640" s="220" t="s">
        <v>562</v>
      </c>
      <c r="B640" s="225"/>
      <c r="C640" s="225"/>
      <c r="D640" s="222" t="str">
        <f t="shared" si="18"/>
        <v/>
      </c>
    </row>
    <row r="641" customHeight="1" spans="1:4">
      <c r="A641" s="220" t="s">
        <v>563</v>
      </c>
      <c r="B641" s="225">
        <v>140</v>
      </c>
      <c r="C641" s="225">
        <v>80</v>
      </c>
      <c r="D641" s="222">
        <f t="shared" si="18"/>
        <v>57.1</v>
      </c>
    </row>
    <row r="642" customHeight="1" spans="1:4">
      <c r="A642" s="220" t="s">
        <v>564</v>
      </c>
      <c r="B642" s="224">
        <f>SUM(B643:B653)</f>
        <v>2578</v>
      </c>
      <c r="C642" s="224">
        <f>SUM(C643:C653)</f>
        <v>916</v>
      </c>
      <c r="D642" s="222">
        <f t="shared" si="18"/>
        <v>35.5</v>
      </c>
    </row>
    <row r="643" customHeight="1" spans="1:4">
      <c r="A643" s="220" t="s">
        <v>565</v>
      </c>
      <c r="B643" s="225">
        <v>258</v>
      </c>
      <c r="C643" s="225">
        <v>285</v>
      </c>
      <c r="D643" s="222">
        <f t="shared" si="18"/>
        <v>110.5</v>
      </c>
    </row>
    <row r="644" customHeight="1" spans="1:4">
      <c r="A644" s="220" t="s">
        <v>566</v>
      </c>
      <c r="B644" s="225">
        <v>183</v>
      </c>
      <c r="C644" s="225">
        <v>199</v>
      </c>
      <c r="D644" s="222">
        <f t="shared" si="18"/>
        <v>108.7</v>
      </c>
    </row>
    <row r="645" customHeight="1" spans="1:4">
      <c r="A645" s="220" t="s">
        <v>567</v>
      </c>
      <c r="B645" s="225">
        <v>118</v>
      </c>
      <c r="C645" s="225">
        <v>119</v>
      </c>
      <c r="D645" s="222">
        <f t="shared" si="18"/>
        <v>100.8</v>
      </c>
    </row>
    <row r="646" customHeight="1" spans="1:4">
      <c r="A646" s="220" t="s">
        <v>568</v>
      </c>
      <c r="B646" s="225">
        <v>0</v>
      </c>
      <c r="C646" s="225"/>
      <c r="D646" s="222" t="str">
        <f t="shared" si="18"/>
        <v/>
      </c>
    </row>
    <row r="647" customHeight="1" spans="1:4">
      <c r="A647" s="220" t="s">
        <v>569</v>
      </c>
      <c r="B647" s="225">
        <v>0</v>
      </c>
      <c r="C647" s="225"/>
      <c r="D647" s="222" t="str">
        <f t="shared" si="18"/>
        <v/>
      </c>
    </row>
    <row r="648" customHeight="1" spans="1:4">
      <c r="A648" s="220" t="s">
        <v>570</v>
      </c>
      <c r="B648" s="225">
        <v>0</v>
      </c>
      <c r="C648" s="225"/>
      <c r="D648" s="222" t="str">
        <f t="shared" si="18"/>
        <v/>
      </c>
    </row>
    <row r="649" customHeight="1" spans="1:4">
      <c r="A649" s="220" t="s">
        <v>571</v>
      </c>
      <c r="B649" s="225">
        <v>0</v>
      </c>
      <c r="C649" s="225"/>
      <c r="D649" s="222" t="str">
        <f t="shared" si="18"/>
        <v/>
      </c>
    </row>
    <row r="650" customHeight="1" spans="1:4">
      <c r="A650" s="220" t="s">
        <v>572</v>
      </c>
      <c r="B650" s="225">
        <v>1611</v>
      </c>
      <c r="C650" s="225">
        <v>183</v>
      </c>
      <c r="D650" s="222">
        <f t="shared" si="18"/>
        <v>11.4</v>
      </c>
    </row>
    <row r="651" customHeight="1" spans="1:4">
      <c r="A651" s="220" t="s">
        <v>573</v>
      </c>
      <c r="B651" s="225">
        <v>79</v>
      </c>
      <c r="C651" s="225">
        <v>82</v>
      </c>
      <c r="D651" s="222">
        <f t="shared" si="18"/>
        <v>103.8</v>
      </c>
    </row>
    <row r="652" customHeight="1" spans="1:4">
      <c r="A652" s="220" t="s">
        <v>574</v>
      </c>
      <c r="B652" s="225">
        <v>279</v>
      </c>
      <c r="C652" s="225"/>
      <c r="D652" s="222">
        <f t="shared" si="18"/>
        <v>0</v>
      </c>
    </row>
    <row r="653" customHeight="1" spans="1:4">
      <c r="A653" s="220" t="s">
        <v>575</v>
      </c>
      <c r="B653" s="225">
        <v>50</v>
      </c>
      <c r="C653" s="225">
        <v>48</v>
      </c>
      <c r="D653" s="222">
        <f t="shared" si="18"/>
        <v>96</v>
      </c>
    </row>
    <row r="654" customHeight="1" spans="1:4">
      <c r="A654" s="220" t="s">
        <v>576</v>
      </c>
      <c r="B654" s="224">
        <f>SUM(B655:B656)</f>
        <v>2</v>
      </c>
      <c r="C654" s="224">
        <f>SUM(C655:C656)</f>
        <v>15</v>
      </c>
      <c r="D654" s="222">
        <f t="shared" si="18"/>
        <v>750</v>
      </c>
    </row>
    <row r="655" customHeight="1" spans="1:4">
      <c r="A655" s="220" t="s">
        <v>577</v>
      </c>
      <c r="B655" s="225">
        <v>2</v>
      </c>
      <c r="C655" s="225">
        <v>15</v>
      </c>
      <c r="D655" s="222">
        <f t="shared" si="18"/>
        <v>750</v>
      </c>
    </row>
    <row r="656" customHeight="1" spans="1:4">
      <c r="A656" s="220" t="s">
        <v>578</v>
      </c>
      <c r="B656" s="225"/>
      <c r="C656" s="225"/>
      <c r="D656" s="222" t="str">
        <f t="shared" si="18"/>
        <v/>
      </c>
    </row>
    <row r="657" customHeight="1" spans="1:4">
      <c r="A657" s="220" t="s">
        <v>579</v>
      </c>
      <c r="B657" s="224">
        <f>SUM(B658:B660)</f>
        <v>1741</v>
      </c>
      <c r="C657" s="224">
        <f>SUM(C658:C660)</f>
        <v>1749</v>
      </c>
      <c r="D657" s="222">
        <f t="shared" si="18"/>
        <v>100.5</v>
      </c>
    </row>
    <row r="658" customHeight="1" spans="1:4">
      <c r="A658" s="220" t="s">
        <v>580</v>
      </c>
      <c r="B658" s="225">
        <v>0</v>
      </c>
      <c r="C658" s="225"/>
      <c r="D658" s="222" t="str">
        <f t="shared" si="18"/>
        <v/>
      </c>
    </row>
    <row r="659" customHeight="1" spans="1:4">
      <c r="A659" s="220" t="s">
        <v>581</v>
      </c>
      <c r="B659" s="225">
        <v>1741</v>
      </c>
      <c r="C659" s="225">
        <v>1749</v>
      </c>
      <c r="D659" s="222">
        <f t="shared" si="18"/>
        <v>100.5</v>
      </c>
    </row>
    <row r="660" customHeight="1" spans="1:4">
      <c r="A660" s="220" t="s">
        <v>582</v>
      </c>
      <c r="B660" s="225"/>
      <c r="C660" s="225"/>
      <c r="D660" s="222" t="str">
        <f t="shared" si="18"/>
        <v/>
      </c>
    </row>
    <row r="661" customHeight="1" spans="1:4">
      <c r="A661" s="220" t="s">
        <v>583</v>
      </c>
      <c r="B661" s="224">
        <f>SUM(B662:B665)</f>
        <v>650</v>
      </c>
      <c r="C661" s="224">
        <f>SUM(C662:C665)</f>
        <v>704</v>
      </c>
      <c r="D661" s="222">
        <f t="shared" ref="D661:D727" si="19">IF(B661=0,"",ROUND(C661/B661*100,1))</f>
        <v>108.3</v>
      </c>
    </row>
    <row r="662" customHeight="1" spans="1:4">
      <c r="A662" s="220" t="s">
        <v>584</v>
      </c>
      <c r="B662" s="225">
        <v>437</v>
      </c>
      <c r="C662" s="225">
        <v>459</v>
      </c>
      <c r="D662" s="222">
        <f t="shared" si="19"/>
        <v>105</v>
      </c>
    </row>
    <row r="663" customHeight="1" spans="1:4">
      <c r="A663" s="220" t="s">
        <v>585</v>
      </c>
      <c r="B663" s="225">
        <v>87</v>
      </c>
      <c r="C663" s="225">
        <v>95</v>
      </c>
      <c r="D663" s="222">
        <f t="shared" si="19"/>
        <v>109.2</v>
      </c>
    </row>
    <row r="664" customHeight="1" spans="1:4">
      <c r="A664" s="220" t="s">
        <v>586</v>
      </c>
      <c r="B664" s="225"/>
      <c r="C664" s="225"/>
      <c r="D664" s="222" t="str">
        <f t="shared" si="19"/>
        <v/>
      </c>
    </row>
    <row r="665" customHeight="1" spans="1:4">
      <c r="A665" s="220" t="s">
        <v>587</v>
      </c>
      <c r="B665" s="225">
        <v>126</v>
      </c>
      <c r="C665" s="225">
        <v>150</v>
      </c>
      <c r="D665" s="222">
        <f t="shared" si="19"/>
        <v>119</v>
      </c>
    </row>
    <row r="666" customHeight="1" spans="1:4">
      <c r="A666" s="220" t="s">
        <v>588</v>
      </c>
      <c r="B666" s="224">
        <f>SUM(B667:B671)</f>
        <v>683</v>
      </c>
      <c r="C666" s="224">
        <f>SUM(C667:C671)</f>
        <v>726</v>
      </c>
      <c r="D666" s="222">
        <f t="shared" si="19"/>
        <v>106.3</v>
      </c>
    </row>
    <row r="667" customHeight="1" spans="1:4">
      <c r="A667" s="220" t="s">
        <v>589</v>
      </c>
      <c r="B667" s="225">
        <v>0</v>
      </c>
      <c r="C667" s="225"/>
      <c r="D667" s="222" t="str">
        <f t="shared" si="19"/>
        <v/>
      </c>
    </row>
    <row r="668" customHeight="1" spans="1:4">
      <c r="A668" s="220" t="s">
        <v>590</v>
      </c>
      <c r="B668" s="225">
        <v>683</v>
      </c>
      <c r="C668" s="225">
        <v>726</v>
      </c>
      <c r="D668" s="222">
        <f t="shared" si="19"/>
        <v>106.3</v>
      </c>
    </row>
    <row r="669" customHeight="1" spans="1:4">
      <c r="A669" s="220" t="s">
        <v>591</v>
      </c>
      <c r="B669" s="225">
        <v>0</v>
      </c>
      <c r="C669" s="225"/>
      <c r="D669" s="222" t="str">
        <f t="shared" si="19"/>
        <v/>
      </c>
    </row>
    <row r="670" customHeight="1" spans="1:4">
      <c r="A670" s="220" t="s">
        <v>592</v>
      </c>
      <c r="B670" s="225">
        <v>0</v>
      </c>
      <c r="C670" s="225"/>
      <c r="D670" s="222" t="str">
        <f t="shared" si="19"/>
        <v/>
      </c>
    </row>
    <row r="671" customHeight="1" spans="1:4">
      <c r="A671" s="220" t="s">
        <v>593</v>
      </c>
      <c r="B671" s="225">
        <v>0</v>
      </c>
      <c r="C671" s="225"/>
      <c r="D671" s="222" t="str">
        <f t="shared" si="19"/>
        <v/>
      </c>
    </row>
    <row r="672" customHeight="1" spans="1:4">
      <c r="A672" s="220" t="s">
        <v>594</v>
      </c>
      <c r="B672" s="224">
        <f>SUM(B673:B675)</f>
        <v>85</v>
      </c>
      <c r="C672" s="224">
        <f>SUM(C673:C675)</f>
        <v>0</v>
      </c>
      <c r="D672" s="222">
        <f t="shared" si="19"/>
        <v>0</v>
      </c>
    </row>
    <row r="673" customHeight="1" spans="1:4">
      <c r="A673" s="220" t="s">
        <v>595</v>
      </c>
      <c r="B673" s="225">
        <v>85</v>
      </c>
      <c r="C673" s="225"/>
      <c r="D673" s="222">
        <f t="shared" si="19"/>
        <v>0</v>
      </c>
    </row>
    <row r="674" customHeight="1" spans="1:4">
      <c r="A674" s="220" t="s">
        <v>596</v>
      </c>
      <c r="B674" s="225">
        <v>0</v>
      </c>
      <c r="C674" s="225"/>
      <c r="D674" s="222" t="str">
        <f t="shared" si="19"/>
        <v/>
      </c>
    </row>
    <row r="675" customHeight="1" spans="1:4">
      <c r="A675" s="220" t="s">
        <v>597</v>
      </c>
      <c r="B675" s="225">
        <v>0</v>
      </c>
      <c r="C675" s="225"/>
      <c r="D675" s="222" t="str">
        <f t="shared" si="19"/>
        <v/>
      </c>
    </row>
    <row r="676" customHeight="1" spans="1:4">
      <c r="A676" s="220" t="s">
        <v>598</v>
      </c>
      <c r="B676" s="224">
        <f>SUM(B677:B678)</f>
        <v>37</v>
      </c>
      <c r="C676" s="224">
        <f>SUM(C677:C678)</f>
        <v>35</v>
      </c>
      <c r="D676" s="222">
        <f t="shared" si="19"/>
        <v>94.6</v>
      </c>
    </row>
    <row r="677" customHeight="1" spans="1:4">
      <c r="A677" s="220" t="s">
        <v>599</v>
      </c>
      <c r="B677" s="225">
        <v>37</v>
      </c>
      <c r="C677" s="225">
        <v>35</v>
      </c>
      <c r="D677" s="222">
        <f t="shared" si="19"/>
        <v>94.6</v>
      </c>
    </row>
    <row r="678" customHeight="1" spans="1:4">
      <c r="A678" s="220" t="s">
        <v>600</v>
      </c>
      <c r="B678" s="225">
        <v>0</v>
      </c>
      <c r="C678" s="225"/>
      <c r="D678" s="222" t="str">
        <f t="shared" si="19"/>
        <v/>
      </c>
    </row>
    <row r="679" customHeight="1" spans="1:4">
      <c r="A679" s="231" t="s">
        <v>601</v>
      </c>
      <c r="B679" s="232">
        <f>SUM(B680:B687)</f>
        <v>147</v>
      </c>
      <c r="C679" s="232">
        <f>SUM(C680:C687)</f>
        <v>342</v>
      </c>
      <c r="D679" s="222"/>
    </row>
    <row r="680" customHeight="1" spans="1:4">
      <c r="A680" s="231" t="s">
        <v>113</v>
      </c>
      <c r="B680" s="225">
        <v>28</v>
      </c>
      <c r="C680" s="225">
        <v>29</v>
      </c>
      <c r="D680" s="222"/>
    </row>
    <row r="681" customHeight="1" spans="1:4">
      <c r="A681" s="231" t="s">
        <v>114</v>
      </c>
      <c r="B681" s="225"/>
      <c r="C681" s="225"/>
      <c r="D681" s="222"/>
    </row>
    <row r="682" customHeight="1" spans="1:4">
      <c r="A682" s="231" t="s">
        <v>115</v>
      </c>
      <c r="B682" s="225"/>
      <c r="C682" s="225"/>
      <c r="D682" s="222"/>
    </row>
    <row r="683" customHeight="1" spans="1:4">
      <c r="A683" s="231" t="s">
        <v>154</v>
      </c>
      <c r="B683" s="225"/>
      <c r="C683" s="225"/>
      <c r="D683" s="222"/>
    </row>
    <row r="684" customHeight="1" spans="1:4">
      <c r="A684" s="231" t="s">
        <v>602</v>
      </c>
      <c r="B684" s="225"/>
      <c r="C684" s="225"/>
      <c r="D684" s="222"/>
    </row>
    <row r="685" customHeight="1" spans="1:4">
      <c r="A685" s="231" t="s">
        <v>603</v>
      </c>
      <c r="B685" s="225"/>
      <c r="C685" s="225"/>
      <c r="D685" s="222"/>
    </row>
    <row r="686" customHeight="1" spans="1:4">
      <c r="A686" s="231" t="s">
        <v>122</v>
      </c>
      <c r="B686" s="225">
        <v>74</v>
      </c>
      <c r="C686" s="225">
        <v>65</v>
      </c>
      <c r="D686" s="222"/>
    </row>
    <row r="687" customHeight="1" spans="1:4">
      <c r="A687" s="231" t="s">
        <v>604</v>
      </c>
      <c r="B687" s="225">
        <v>45</v>
      </c>
      <c r="C687" s="225">
        <v>248</v>
      </c>
      <c r="D687" s="222"/>
    </row>
    <row r="688" customHeight="1" spans="1:4">
      <c r="A688" s="220" t="s">
        <v>605</v>
      </c>
      <c r="B688" s="224">
        <f>B689</f>
        <v>0</v>
      </c>
      <c r="C688" s="224">
        <f>C689</f>
        <v>0</v>
      </c>
      <c r="D688" s="222"/>
    </row>
    <row r="689" customHeight="1" spans="1:4">
      <c r="A689" s="220" t="s">
        <v>606</v>
      </c>
      <c r="B689" s="225"/>
      <c r="C689" s="225"/>
      <c r="D689" s="222"/>
    </row>
    <row r="690" customHeight="1" spans="1:4">
      <c r="A690" s="220" t="s">
        <v>607</v>
      </c>
      <c r="B690" s="225">
        <v>198</v>
      </c>
      <c r="C690" s="225"/>
      <c r="D690" s="222">
        <f t="shared" si="19"/>
        <v>0</v>
      </c>
    </row>
    <row r="691" customHeight="1" spans="1:4">
      <c r="A691" s="220" t="s">
        <v>608</v>
      </c>
      <c r="B691" s="224">
        <f>SUM(B692,B701,B705,B713,B719,B726,B732,B735,B738,B739,B740,B746,B747,B748,B763,)</f>
        <v>1127</v>
      </c>
      <c r="C691" s="224">
        <f>SUM(C692,C701,C705,C713,C719,C726,C732,C735,C738,C739,C740,C746,C747,C748,C763,)</f>
        <v>561</v>
      </c>
      <c r="D691" s="222">
        <f t="shared" si="19"/>
        <v>49.8</v>
      </c>
    </row>
    <row r="692" customHeight="1" spans="1:4">
      <c r="A692" s="220" t="s">
        <v>609</v>
      </c>
      <c r="B692" s="224">
        <f>SUM(B693:B700)</f>
        <v>0</v>
      </c>
      <c r="C692" s="224">
        <f>SUM(C693:C700)</f>
        <v>0</v>
      </c>
      <c r="D692" s="222" t="str">
        <f t="shared" si="19"/>
        <v/>
      </c>
    </row>
    <row r="693" customHeight="1" spans="1:4">
      <c r="A693" s="220" t="s">
        <v>113</v>
      </c>
      <c r="B693" s="225"/>
      <c r="C693" s="225"/>
      <c r="D693" s="222" t="str">
        <f t="shared" si="19"/>
        <v/>
      </c>
    </row>
    <row r="694" customHeight="1" spans="1:4">
      <c r="A694" s="220" t="s">
        <v>114</v>
      </c>
      <c r="B694" s="225"/>
      <c r="C694" s="225"/>
      <c r="D694" s="222" t="str">
        <f t="shared" si="19"/>
        <v/>
      </c>
    </row>
    <row r="695" customHeight="1" spans="1:4">
      <c r="A695" s="220" t="s">
        <v>115</v>
      </c>
      <c r="B695" s="225"/>
      <c r="C695" s="225"/>
      <c r="D695" s="222" t="str">
        <f t="shared" si="19"/>
        <v/>
      </c>
    </row>
    <row r="696" customHeight="1" spans="1:4">
      <c r="A696" s="220" t="s">
        <v>610</v>
      </c>
      <c r="B696" s="225"/>
      <c r="C696" s="225"/>
      <c r="D696" s="222" t="str">
        <f t="shared" si="19"/>
        <v/>
      </c>
    </row>
    <row r="697" customHeight="1" spans="1:4">
      <c r="A697" s="220" t="s">
        <v>611</v>
      </c>
      <c r="B697" s="225"/>
      <c r="C697" s="225"/>
      <c r="D697" s="222" t="str">
        <f t="shared" si="19"/>
        <v/>
      </c>
    </row>
    <row r="698" customHeight="1" spans="1:4">
      <c r="A698" s="220" t="s">
        <v>612</v>
      </c>
      <c r="B698" s="225"/>
      <c r="C698" s="225"/>
      <c r="D698" s="222" t="str">
        <f t="shared" si="19"/>
        <v/>
      </c>
    </row>
    <row r="699" customHeight="1" spans="1:4">
      <c r="A699" s="220" t="s">
        <v>613</v>
      </c>
      <c r="B699" s="225"/>
      <c r="C699" s="225"/>
      <c r="D699" s="222" t="str">
        <f t="shared" si="19"/>
        <v/>
      </c>
    </row>
    <row r="700" customHeight="1" spans="1:4">
      <c r="A700" s="220" t="s">
        <v>614</v>
      </c>
      <c r="B700" s="225"/>
      <c r="C700" s="225"/>
      <c r="D700" s="222" t="str">
        <f t="shared" si="19"/>
        <v/>
      </c>
    </row>
    <row r="701" customHeight="1" spans="1:4">
      <c r="A701" s="220" t="s">
        <v>615</v>
      </c>
      <c r="B701" s="224">
        <f>SUM(B702:B704)</f>
        <v>0</v>
      </c>
      <c r="C701" s="224">
        <f>SUM(C702:C704)</f>
        <v>0</v>
      </c>
      <c r="D701" s="222" t="str">
        <f t="shared" si="19"/>
        <v/>
      </c>
    </row>
    <row r="702" customHeight="1" spans="1:4">
      <c r="A702" s="220" t="s">
        <v>616</v>
      </c>
      <c r="B702" s="225"/>
      <c r="C702" s="225"/>
      <c r="D702" s="222" t="str">
        <f t="shared" si="19"/>
        <v/>
      </c>
    </row>
    <row r="703" customHeight="1" spans="1:4">
      <c r="A703" s="220" t="s">
        <v>617</v>
      </c>
      <c r="B703" s="225"/>
      <c r="C703" s="225"/>
      <c r="D703" s="222" t="str">
        <f t="shared" si="19"/>
        <v/>
      </c>
    </row>
    <row r="704" customHeight="1" spans="1:4">
      <c r="A704" s="220" t="s">
        <v>618</v>
      </c>
      <c r="B704" s="225"/>
      <c r="C704" s="225"/>
      <c r="D704" s="222" t="str">
        <f t="shared" si="19"/>
        <v/>
      </c>
    </row>
    <row r="705" customHeight="1" spans="1:4">
      <c r="A705" s="220" t="s">
        <v>619</v>
      </c>
      <c r="B705" s="224">
        <f>SUM(B706:B712)</f>
        <v>845</v>
      </c>
      <c r="C705" s="224">
        <f>SUM(C706:C712)</f>
        <v>561</v>
      </c>
      <c r="D705" s="222">
        <f t="shared" si="19"/>
        <v>66.4</v>
      </c>
    </row>
    <row r="706" customHeight="1" spans="1:4">
      <c r="A706" s="220" t="s">
        <v>620</v>
      </c>
      <c r="B706" s="225">
        <v>830</v>
      </c>
      <c r="C706" s="225">
        <v>548</v>
      </c>
      <c r="D706" s="222">
        <f t="shared" si="19"/>
        <v>66</v>
      </c>
    </row>
    <row r="707" customHeight="1" spans="1:4">
      <c r="A707" s="220" t="s">
        <v>621</v>
      </c>
      <c r="B707" s="225"/>
      <c r="C707" s="225"/>
      <c r="D707" s="222" t="str">
        <f t="shared" si="19"/>
        <v/>
      </c>
    </row>
    <row r="708" customHeight="1" spans="1:4">
      <c r="A708" s="220" t="s">
        <v>622</v>
      </c>
      <c r="B708" s="225">
        <v>0</v>
      </c>
      <c r="C708" s="225"/>
      <c r="D708" s="222" t="str">
        <f t="shared" si="19"/>
        <v/>
      </c>
    </row>
    <row r="709" customHeight="1" spans="1:4">
      <c r="A709" s="220" t="s">
        <v>623</v>
      </c>
      <c r="B709" s="225">
        <v>0</v>
      </c>
      <c r="C709" s="225"/>
      <c r="D709" s="222" t="str">
        <f t="shared" si="19"/>
        <v/>
      </c>
    </row>
    <row r="710" customHeight="1" spans="1:4">
      <c r="A710" s="220" t="s">
        <v>624</v>
      </c>
      <c r="B710" s="225">
        <v>0</v>
      </c>
      <c r="C710" s="225"/>
      <c r="D710" s="222" t="str">
        <f t="shared" si="19"/>
        <v/>
      </c>
    </row>
    <row r="711" customHeight="1" spans="1:4">
      <c r="A711" s="220" t="s">
        <v>625</v>
      </c>
      <c r="B711" s="225">
        <v>0</v>
      </c>
      <c r="C711" s="225"/>
      <c r="D711" s="222" t="str">
        <f t="shared" si="19"/>
        <v/>
      </c>
    </row>
    <row r="712" customHeight="1" spans="1:4">
      <c r="A712" s="220" t="s">
        <v>626</v>
      </c>
      <c r="B712" s="225">
        <v>15</v>
      </c>
      <c r="C712" s="225">
        <v>13</v>
      </c>
      <c r="D712" s="222">
        <f t="shared" si="19"/>
        <v>86.7</v>
      </c>
    </row>
    <row r="713" customHeight="1" spans="1:4">
      <c r="A713" s="220" t="s">
        <v>627</v>
      </c>
      <c r="B713" s="224">
        <f>SUM(B714:B718)</f>
        <v>0</v>
      </c>
      <c r="C713" s="224">
        <f>SUM(C714:C718)</f>
        <v>0</v>
      </c>
      <c r="D713" s="222" t="str">
        <f t="shared" si="19"/>
        <v/>
      </c>
    </row>
    <row r="714" customHeight="1" spans="1:4">
      <c r="A714" s="220" t="s">
        <v>628</v>
      </c>
      <c r="B714" s="225"/>
      <c r="C714" s="225"/>
      <c r="D714" s="222" t="str">
        <f t="shared" si="19"/>
        <v/>
      </c>
    </row>
    <row r="715" customHeight="1" spans="1:4">
      <c r="A715" s="220" t="s">
        <v>629</v>
      </c>
      <c r="B715" s="225"/>
      <c r="C715" s="225"/>
      <c r="D715" s="222" t="str">
        <f t="shared" si="19"/>
        <v/>
      </c>
    </row>
    <row r="716" customHeight="1" spans="1:4">
      <c r="A716" s="220" t="s">
        <v>630</v>
      </c>
      <c r="B716" s="225"/>
      <c r="C716" s="225"/>
      <c r="D716" s="222" t="str">
        <f t="shared" si="19"/>
        <v/>
      </c>
    </row>
    <row r="717" customHeight="1" spans="1:4">
      <c r="A717" s="220" t="s">
        <v>631</v>
      </c>
      <c r="B717" s="225"/>
      <c r="C717" s="225"/>
      <c r="D717" s="222" t="str">
        <f t="shared" si="19"/>
        <v/>
      </c>
    </row>
    <row r="718" customHeight="1" spans="1:4">
      <c r="A718" s="220" t="s">
        <v>632</v>
      </c>
      <c r="B718" s="225"/>
      <c r="C718" s="225"/>
      <c r="D718" s="222" t="str">
        <f t="shared" si="19"/>
        <v/>
      </c>
    </row>
    <row r="719" customHeight="1" spans="1:4">
      <c r="A719" s="220" t="s">
        <v>633</v>
      </c>
      <c r="B719" s="224">
        <f>SUM(B720:B725)</f>
        <v>0</v>
      </c>
      <c r="C719" s="224">
        <f>SUM(C720:C725)</f>
        <v>0</v>
      </c>
      <c r="D719" s="222" t="str">
        <f t="shared" si="19"/>
        <v/>
      </c>
    </row>
    <row r="720" customHeight="1" spans="1:4">
      <c r="A720" s="220" t="s">
        <v>634</v>
      </c>
      <c r="B720" s="225"/>
      <c r="C720" s="225"/>
      <c r="D720" s="222" t="str">
        <f t="shared" si="19"/>
        <v/>
      </c>
    </row>
    <row r="721" customHeight="1" spans="1:4">
      <c r="A721" s="220" t="s">
        <v>635</v>
      </c>
      <c r="B721" s="225"/>
      <c r="C721" s="225"/>
      <c r="D721" s="222" t="str">
        <f t="shared" si="19"/>
        <v/>
      </c>
    </row>
    <row r="722" customHeight="1" spans="1:4">
      <c r="A722" s="220" t="s">
        <v>636</v>
      </c>
      <c r="B722" s="225"/>
      <c r="C722" s="225"/>
      <c r="D722" s="222" t="str">
        <f t="shared" si="19"/>
        <v/>
      </c>
    </row>
    <row r="723" customHeight="1" spans="1:4">
      <c r="A723" s="220" t="s">
        <v>637</v>
      </c>
      <c r="B723" s="225"/>
      <c r="C723" s="225"/>
      <c r="D723" s="222" t="str">
        <f t="shared" si="19"/>
        <v/>
      </c>
    </row>
    <row r="724" customHeight="1" spans="1:4">
      <c r="A724" s="220" t="s">
        <v>638</v>
      </c>
      <c r="B724" s="225"/>
      <c r="C724" s="225"/>
      <c r="D724" s="222" t="str">
        <f t="shared" si="19"/>
        <v/>
      </c>
    </row>
    <row r="725" customHeight="1" spans="1:4">
      <c r="A725" s="220" t="s">
        <v>639</v>
      </c>
      <c r="B725" s="225"/>
      <c r="C725" s="225"/>
      <c r="D725" s="222" t="str">
        <f t="shared" si="19"/>
        <v/>
      </c>
    </row>
    <row r="726" customHeight="1" spans="1:4">
      <c r="A726" s="220" t="s">
        <v>640</v>
      </c>
      <c r="B726" s="224">
        <f>SUM(B727:B731)</f>
        <v>0</v>
      </c>
      <c r="C726" s="224">
        <f>SUM(C727:C731)</f>
        <v>0</v>
      </c>
      <c r="D726" s="222" t="str">
        <f t="shared" si="19"/>
        <v/>
      </c>
    </row>
    <row r="727" customHeight="1" spans="1:4">
      <c r="A727" s="220" t="s">
        <v>641</v>
      </c>
      <c r="B727" s="225"/>
      <c r="C727" s="225"/>
      <c r="D727" s="222" t="str">
        <f t="shared" si="19"/>
        <v/>
      </c>
    </row>
    <row r="728" customHeight="1" spans="1:4">
      <c r="A728" s="220" t="s">
        <v>642</v>
      </c>
      <c r="B728" s="225"/>
      <c r="C728" s="225"/>
      <c r="D728" s="222" t="str">
        <f t="shared" ref="D728:D791" si="20">IF(B728=0,"",ROUND(C728/B728*100,1))</f>
        <v/>
      </c>
    </row>
    <row r="729" customHeight="1" spans="1:4">
      <c r="A729" s="220" t="s">
        <v>643</v>
      </c>
      <c r="B729" s="225"/>
      <c r="C729" s="225"/>
      <c r="D729" s="222" t="str">
        <f t="shared" si="20"/>
        <v/>
      </c>
    </row>
    <row r="730" customHeight="1" spans="1:4">
      <c r="A730" s="220" t="s">
        <v>644</v>
      </c>
      <c r="B730" s="225"/>
      <c r="C730" s="225"/>
      <c r="D730" s="222" t="str">
        <f t="shared" si="20"/>
        <v/>
      </c>
    </row>
    <row r="731" customHeight="1" spans="1:4">
      <c r="A731" s="220" t="s">
        <v>645</v>
      </c>
      <c r="B731" s="225"/>
      <c r="C731" s="225"/>
      <c r="D731" s="222" t="str">
        <f t="shared" si="20"/>
        <v/>
      </c>
    </row>
    <row r="732" customHeight="1" spans="1:4">
      <c r="A732" s="220" t="s">
        <v>646</v>
      </c>
      <c r="B732" s="224">
        <f>SUM(B733:B734)</f>
        <v>0</v>
      </c>
      <c r="C732" s="224">
        <f>SUM(C733:C734)</f>
        <v>0</v>
      </c>
      <c r="D732" s="222" t="str">
        <f t="shared" si="20"/>
        <v/>
      </c>
    </row>
    <row r="733" customHeight="1" spans="1:4">
      <c r="A733" s="220" t="s">
        <v>647</v>
      </c>
      <c r="B733" s="225"/>
      <c r="C733" s="225"/>
      <c r="D733" s="222" t="str">
        <f t="shared" si="20"/>
        <v/>
      </c>
    </row>
    <row r="734" customHeight="1" spans="1:4">
      <c r="A734" s="220" t="s">
        <v>648</v>
      </c>
      <c r="B734" s="225"/>
      <c r="C734" s="225"/>
      <c r="D734" s="222" t="str">
        <f t="shared" si="20"/>
        <v/>
      </c>
    </row>
    <row r="735" customHeight="1" spans="1:4">
      <c r="A735" s="220" t="s">
        <v>649</v>
      </c>
      <c r="B735" s="224">
        <f>SUM(B736:B737)</f>
        <v>0</v>
      </c>
      <c r="C735" s="224">
        <f>SUM(C736:C737)</f>
        <v>0</v>
      </c>
      <c r="D735" s="222" t="str">
        <f t="shared" si="20"/>
        <v/>
      </c>
    </row>
    <row r="736" customHeight="1" spans="1:4">
      <c r="A736" s="220" t="s">
        <v>650</v>
      </c>
      <c r="B736" s="225"/>
      <c r="C736" s="225"/>
      <c r="D736" s="222" t="str">
        <f t="shared" si="20"/>
        <v/>
      </c>
    </row>
    <row r="737" customHeight="1" spans="1:4">
      <c r="A737" s="220" t="s">
        <v>651</v>
      </c>
      <c r="B737" s="225"/>
      <c r="C737" s="225"/>
      <c r="D737" s="222" t="str">
        <f t="shared" si="20"/>
        <v/>
      </c>
    </row>
    <row r="738" customHeight="1" spans="1:4">
      <c r="A738" s="220" t="s">
        <v>652</v>
      </c>
      <c r="B738" s="225"/>
      <c r="C738" s="225"/>
      <c r="D738" s="222" t="str">
        <f t="shared" si="20"/>
        <v/>
      </c>
    </row>
    <row r="739" customHeight="1" spans="1:4">
      <c r="A739" s="220" t="s">
        <v>653</v>
      </c>
      <c r="B739" s="225">
        <v>255</v>
      </c>
      <c r="C739" s="225"/>
      <c r="D739" s="222">
        <f t="shared" si="20"/>
        <v>0</v>
      </c>
    </row>
    <row r="740" customHeight="1" spans="1:4">
      <c r="A740" s="220" t="s">
        <v>654</v>
      </c>
      <c r="B740" s="224">
        <f>SUM(B741:B745)</f>
        <v>0</v>
      </c>
      <c r="C740" s="224">
        <f>SUM(C741:C745)</f>
        <v>0</v>
      </c>
      <c r="D740" s="222" t="str">
        <f t="shared" si="20"/>
        <v/>
      </c>
    </row>
    <row r="741" customHeight="1" spans="1:4">
      <c r="A741" s="220" t="s">
        <v>655</v>
      </c>
      <c r="B741" s="225"/>
      <c r="C741" s="225"/>
      <c r="D741" s="222" t="str">
        <f t="shared" si="20"/>
        <v/>
      </c>
    </row>
    <row r="742" customHeight="1" spans="1:4">
      <c r="A742" s="220" t="s">
        <v>656</v>
      </c>
      <c r="B742" s="225"/>
      <c r="C742" s="225"/>
      <c r="D742" s="222" t="str">
        <f t="shared" si="20"/>
        <v/>
      </c>
    </row>
    <row r="743" customHeight="1" spans="1:4">
      <c r="A743" s="220" t="s">
        <v>657</v>
      </c>
      <c r="B743" s="225"/>
      <c r="C743" s="225"/>
      <c r="D743" s="222" t="str">
        <f t="shared" si="20"/>
        <v/>
      </c>
    </row>
    <row r="744" customHeight="1" spans="1:4">
      <c r="A744" s="220" t="s">
        <v>658</v>
      </c>
      <c r="B744" s="225"/>
      <c r="C744" s="225"/>
      <c r="D744" s="222" t="str">
        <f t="shared" si="20"/>
        <v/>
      </c>
    </row>
    <row r="745" customHeight="1" spans="1:4">
      <c r="A745" s="220" t="s">
        <v>659</v>
      </c>
      <c r="B745" s="225"/>
      <c r="C745" s="225"/>
      <c r="D745" s="222" t="str">
        <f t="shared" si="20"/>
        <v/>
      </c>
    </row>
    <row r="746" customHeight="1" spans="1:4">
      <c r="A746" s="220" t="s">
        <v>660</v>
      </c>
      <c r="B746" s="225"/>
      <c r="C746" s="225"/>
      <c r="D746" s="222" t="str">
        <f t="shared" si="20"/>
        <v/>
      </c>
    </row>
    <row r="747" customHeight="1" spans="1:4">
      <c r="A747" s="220" t="s">
        <v>661</v>
      </c>
      <c r="B747" s="225"/>
      <c r="C747" s="225"/>
      <c r="D747" s="222" t="str">
        <f t="shared" si="20"/>
        <v/>
      </c>
    </row>
    <row r="748" customHeight="1" spans="1:4">
      <c r="A748" s="220" t="s">
        <v>662</v>
      </c>
      <c r="B748" s="224">
        <f>SUM(B749:B762)</f>
        <v>0</v>
      </c>
      <c r="C748" s="224">
        <f>SUM(C749:C762)</f>
        <v>0</v>
      </c>
      <c r="D748" s="222" t="str">
        <f t="shared" si="20"/>
        <v/>
      </c>
    </row>
    <row r="749" customHeight="1" spans="1:4">
      <c r="A749" s="220" t="s">
        <v>113</v>
      </c>
      <c r="B749" s="225"/>
      <c r="C749" s="225"/>
      <c r="D749" s="222" t="str">
        <f t="shared" si="20"/>
        <v/>
      </c>
    </row>
    <row r="750" customHeight="1" spans="1:4">
      <c r="A750" s="220" t="s">
        <v>114</v>
      </c>
      <c r="B750" s="225"/>
      <c r="C750" s="225"/>
      <c r="D750" s="222" t="str">
        <f t="shared" si="20"/>
        <v/>
      </c>
    </row>
    <row r="751" customHeight="1" spans="1:4">
      <c r="A751" s="220" t="s">
        <v>115</v>
      </c>
      <c r="B751" s="225"/>
      <c r="C751" s="225"/>
      <c r="D751" s="222" t="str">
        <f t="shared" si="20"/>
        <v/>
      </c>
    </row>
    <row r="752" customHeight="1" spans="1:4">
      <c r="A752" s="220" t="s">
        <v>663</v>
      </c>
      <c r="B752" s="225"/>
      <c r="C752" s="225"/>
      <c r="D752" s="222" t="str">
        <f t="shared" si="20"/>
        <v/>
      </c>
    </row>
    <row r="753" customHeight="1" spans="1:4">
      <c r="A753" s="220" t="s">
        <v>664</v>
      </c>
      <c r="B753" s="225"/>
      <c r="C753" s="225"/>
      <c r="D753" s="222" t="str">
        <f t="shared" si="20"/>
        <v/>
      </c>
    </row>
    <row r="754" customHeight="1" spans="1:4">
      <c r="A754" s="220" t="s">
        <v>665</v>
      </c>
      <c r="B754" s="225"/>
      <c r="C754" s="225"/>
      <c r="D754" s="222" t="str">
        <f t="shared" si="20"/>
        <v/>
      </c>
    </row>
    <row r="755" customHeight="1" spans="1:4">
      <c r="A755" s="220" t="s">
        <v>666</v>
      </c>
      <c r="B755" s="225"/>
      <c r="C755" s="225"/>
      <c r="D755" s="222" t="str">
        <f t="shared" si="20"/>
        <v/>
      </c>
    </row>
    <row r="756" customHeight="1" spans="1:4">
      <c r="A756" s="220" t="s">
        <v>667</v>
      </c>
      <c r="B756" s="225"/>
      <c r="C756" s="225"/>
      <c r="D756" s="222" t="str">
        <f t="shared" si="20"/>
        <v/>
      </c>
    </row>
    <row r="757" customHeight="1" spans="1:4">
      <c r="A757" s="220" t="s">
        <v>668</v>
      </c>
      <c r="B757" s="225"/>
      <c r="C757" s="225"/>
      <c r="D757" s="222" t="str">
        <f t="shared" si="20"/>
        <v/>
      </c>
    </row>
    <row r="758" customHeight="1" spans="1:4">
      <c r="A758" s="220" t="s">
        <v>669</v>
      </c>
      <c r="B758" s="225"/>
      <c r="C758" s="225"/>
      <c r="D758" s="222" t="str">
        <f t="shared" si="20"/>
        <v/>
      </c>
    </row>
    <row r="759" customHeight="1" spans="1:4">
      <c r="A759" s="220" t="s">
        <v>154</v>
      </c>
      <c r="B759" s="225"/>
      <c r="C759" s="225"/>
      <c r="D759" s="222" t="str">
        <f t="shared" si="20"/>
        <v/>
      </c>
    </row>
    <row r="760" customHeight="1" spans="1:4">
      <c r="A760" s="220" t="s">
        <v>670</v>
      </c>
      <c r="B760" s="225"/>
      <c r="C760" s="225"/>
      <c r="D760" s="222" t="str">
        <f t="shared" si="20"/>
        <v/>
      </c>
    </row>
    <row r="761" customHeight="1" spans="1:4">
      <c r="A761" s="220" t="s">
        <v>122</v>
      </c>
      <c r="B761" s="225"/>
      <c r="C761" s="225"/>
      <c r="D761" s="222" t="str">
        <f t="shared" si="20"/>
        <v/>
      </c>
    </row>
    <row r="762" customHeight="1" spans="1:4">
      <c r="A762" s="220" t="s">
        <v>671</v>
      </c>
      <c r="B762" s="225"/>
      <c r="C762" s="225"/>
      <c r="D762" s="222" t="str">
        <f t="shared" si="20"/>
        <v/>
      </c>
    </row>
    <row r="763" customHeight="1" spans="1:4">
      <c r="A763" s="220" t="s">
        <v>672</v>
      </c>
      <c r="B763" s="225">
        <v>27</v>
      </c>
      <c r="C763" s="225"/>
      <c r="D763" s="222">
        <f t="shared" si="20"/>
        <v>0</v>
      </c>
    </row>
    <row r="764" customHeight="1" spans="1:4">
      <c r="A764" s="220" t="s">
        <v>673</v>
      </c>
      <c r="B764" s="224">
        <f>SUM(B765,B775,B776,B779,B780,B781,)</f>
        <v>3786</v>
      </c>
      <c r="C764" s="224">
        <f>SUM(C765,C775,C776,C779,C780,C781,)</f>
        <v>1035</v>
      </c>
      <c r="D764" s="222">
        <f t="shared" si="20"/>
        <v>27.3</v>
      </c>
    </row>
    <row r="765" customHeight="1" spans="1:4">
      <c r="A765" s="220" t="s">
        <v>674</v>
      </c>
      <c r="B765" s="224">
        <f>SUM(B766:B774)</f>
        <v>2871</v>
      </c>
      <c r="C765" s="224">
        <f>SUM(C766:C774)</f>
        <v>1035</v>
      </c>
      <c r="D765" s="222">
        <f t="shared" si="20"/>
        <v>36.1</v>
      </c>
    </row>
    <row r="766" customHeight="1" spans="1:4">
      <c r="A766" s="220" t="s">
        <v>675</v>
      </c>
      <c r="B766" s="225">
        <v>547</v>
      </c>
      <c r="C766" s="225">
        <v>598</v>
      </c>
      <c r="D766" s="222">
        <f t="shared" si="20"/>
        <v>109.3</v>
      </c>
    </row>
    <row r="767" customHeight="1" spans="1:4">
      <c r="A767" s="220" t="s">
        <v>676</v>
      </c>
      <c r="B767" s="225">
        <v>0</v>
      </c>
      <c r="C767" s="225"/>
      <c r="D767" s="222" t="str">
        <f t="shared" si="20"/>
        <v/>
      </c>
    </row>
    <row r="768" customHeight="1" spans="1:4">
      <c r="A768" s="220" t="s">
        <v>677</v>
      </c>
      <c r="B768" s="225">
        <v>0</v>
      </c>
      <c r="C768" s="225"/>
      <c r="D768" s="222" t="str">
        <f t="shared" si="20"/>
        <v/>
      </c>
    </row>
    <row r="769" customHeight="1" spans="1:4">
      <c r="A769" s="220" t="s">
        <v>678</v>
      </c>
      <c r="B769" s="225">
        <v>0</v>
      </c>
      <c r="C769" s="225"/>
      <c r="D769" s="222" t="str">
        <f t="shared" si="20"/>
        <v/>
      </c>
    </row>
    <row r="770" customHeight="1" spans="1:4">
      <c r="A770" s="220" t="s">
        <v>679</v>
      </c>
      <c r="B770" s="225">
        <v>0</v>
      </c>
      <c r="C770" s="225"/>
      <c r="D770" s="222" t="str">
        <f t="shared" si="20"/>
        <v/>
      </c>
    </row>
    <row r="771" customHeight="1" spans="1:4">
      <c r="A771" s="220" t="s">
        <v>680</v>
      </c>
      <c r="B771" s="225">
        <v>0</v>
      </c>
      <c r="C771" s="225"/>
      <c r="D771" s="222" t="str">
        <f t="shared" si="20"/>
        <v/>
      </c>
    </row>
    <row r="772" customHeight="1" spans="1:4">
      <c r="A772" s="220" t="s">
        <v>681</v>
      </c>
      <c r="B772" s="225">
        <v>0</v>
      </c>
      <c r="C772" s="225"/>
      <c r="D772" s="222" t="str">
        <f t="shared" si="20"/>
        <v/>
      </c>
    </row>
    <row r="773" customHeight="1" spans="1:4">
      <c r="A773" s="220" t="s">
        <v>682</v>
      </c>
      <c r="B773" s="225">
        <v>0</v>
      </c>
      <c r="C773" s="225"/>
      <c r="D773" s="222" t="str">
        <f t="shared" si="20"/>
        <v/>
      </c>
    </row>
    <row r="774" customHeight="1" spans="1:4">
      <c r="A774" s="220" t="s">
        <v>683</v>
      </c>
      <c r="B774" s="225">
        <v>2324</v>
      </c>
      <c r="C774" s="225">
        <v>437</v>
      </c>
      <c r="D774" s="222">
        <f t="shared" si="20"/>
        <v>18.8</v>
      </c>
    </row>
    <row r="775" customHeight="1" spans="1:4">
      <c r="A775" s="220" t="s">
        <v>684</v>
      </c>
      <c r="B775" s="225">
        <v>3</v>
      </c>
      <c r="C775" s="225"/>
      <c r="D775" s="222">
        <f t="shared" si="20"/>
        <v>0</v>
      </c>
    </row>
    <row r="776" customHeight="1" spans="1:4">
      <c r="A776" s="220" t="s">
        <v>685</v>
      </c>
      <c r="B776" s="224">
        <f>SUM(B777:B778)</f>
        <v>0</v>
      </c>
      <c r="C776" s="224">
        <f>SUM(C777:C778)</f>
        <v>0</v>
      </c>
      <c r="D776" s="222" t="str">
        <f t="shared" si="20"/>
        <v/>
      </c>
    </row>
    <row r="777" customHeight="1" spans="1:4">
      <c r="A777" s="220" t="s">
        <v>686</v>
      </c>
      <c r="B777" s="225"/>
      <c r="C777" s="225"/>
      <c r="D777" s="222" t="str">
        <f t="shared" si="20"/>
        <v/>
      </c>
    </row>
    <row r="778" customHeight="1" spans="1:4">
      <c r="A778" s="220" t="s">
        <v>687</v>
      </c>
      <c r="B778" s="225"/>
      <c r="C778" s="225"/>
      <c r="D778" s="222" t="str">
        <f t="shared" si="20"/>
        <v/>
      </c>
    </row>
    <row r="779" customHeight="1" spans="1:4">
      <c r="A779" s="220" t="s">
        <v>688</v>
      </c>
      <c r="B779" s="225">
        <v>912</v>
      </c>
      <c r="C779" s="225"/>
      <c r="D779" s="222">
        <f t="shared" si="20"/>
        <v>0</v>
      </c>
    </row>
    <row r="780" customHeight="1" spans="1:4">
      <c r="A780" s="220" t="s">
        <v>689</v>
      </c>
      <c r="B780" s="225"/>
      <c r="C780" s="225"/>
      <c r="D780" s="222" t="str">
        <f t="shared" si="20"/>
        <v/>
      </c>
    </row>
    <row r="781" customHeight="1" spans="1:4">
      <c r="A781" s="220" t="s">
        <v>690</v>
      </c>
      <c r="B781" s="225"/>
      <c r="C781" s="225"/>
      <c r="D781" s="222" t="str">
        <f t="shared" si="20"/>
        <v/>
      </c>
    </row>
    <row r="782" customHeight="1" spans="1:4">
      <c r="A782" s="220" t="s">
        <v>691</v>
      </c>
      <c r="B782" s="224">
        <f>SUM(B783,B808,B829,B855,B866,B873,B880,B883,)</f>
        <v>1418</v>
      </c>
      <c r="C782" s="224">
        <f>SUM(C783,C808,C829,C855,C866,C873,C880,C883,)</f>
        <v>778</v>
      </c>
      <c r="D782" s="222">
        <f t="shared" si="20"/>
        <v>54.9</v>
      </c>
    </row>
    <row r="783" customHeight="1" spans="1:4">
      <c r="A783" s="220" t="s">
        <v>692</v>
      </c>
      <c r="B783" s="224">
        <f>SUM(B784:B807)</f>
        <v>632</v>
      </c>
      <c r="C783" s="224">
        <f>SUM(C784:C807)</f>
        <v>627</v>
      </c>
      <c r="D783" s="222">
        <f t="shared" si="20"/>
        <v>99.2</v>
      </c>
    </row>
    <row r="784" customHeight="1" spans="1:4">
      <c r="A784" s="220" t="s">
        <v>675</v>
      </c>
      <c r="B784" s="225">
        <v>241</v>
      </c>
      <c r="C784" s="225">
        <v>253</v>
      </c>
      <c r="D784" s="222">
        <f t="shared" si="20"/>
        <v>105</v>
      </c>
    </row>
    <row r="785" customHeight="1" spans="1:4">
      <c r="A785" s="220" t="s">
        <v>676</v>
      </c>
      <c r="B785" s="225">
        <v>0</v>
      </c>
      <c r="C785" s="225"/>
      <c r="D785" s="222" t="str">
        <f t="shared" si="20"/>
        <v/>
      </c>
    </row>
    <row r="786" customHeight="1" spans="1:4">
      <c r="A786" s="220" t="s">
        <v>677</v>
      </c>
      <c r="B786" s="225">
        <v>0</v>
      </c>
      <c r="C786" s="225"/>
      <c r="D786" s="222" t="str">
        <f t="shared" si="20"/>
        <v/>
      </c>
    </row>
    <row r="787" customHeight="1" spans="1:4">
      <c r="A787" s="220" t="s">
        <v>693</v>
      </c>
      <c r="B787" s="225"/>
      <c r="C787" s="225"/>
      <c r="D787" s="222" t="str">
        <f t="shared" si="20"/>
        <v/>
      </c>
    </row>
    <row r="788" customHeight="1" spans="1:4">
      <c r="A788" s="220" t="s">
        <v>694</v>
      </c>
      <c r="B788" s="225">
        <v>0</v>
      </c>
      <c r="C788" s="225"/>
      <c r="D788" s="222" t="str">
        <f t="shared" si="20"/>
        <v/>
      </c>
    </row>
    <row r="789" customHeight="1" spans="1:4">
      <c r="A789" s="220" t="s">
        <v>695</v>
      </c>
      <c r="B789" s="225">
        <v>19</v>
      </c>
      <c r="C789" s="225"/>
      <c r="D789" s="222">
        <f t="shared" si="20"/>
        <v>0</v>
      </c>
    </row>
    <row r="790" customHeight="1" spans="1:4">
      <c r="A790" s="220" t="s">
        <v>696</v>
      </c>
      <c r="B790" s="225">
        <v>12</v>
      </c>
      <c r="C790" s="225">
        <v>15</v>
      </c>
      <c r="D790" s="222">
        <f t="shared" si="20"/>
        <v>125</v>
      </c>
    </row>
    <row r="791" customHeight="1" spans="1:4">
      <c r="A791" s="220" t="s">
        <v>697</v>
      </c>
      <c r="B791" s="225"/>
      <c r="C791" s="225"/>
      <c r="D791" s="222" t="str">
        <f t="shared" si="20"/>
        <v/>
      </c>
    </row>
    <row r="792" customHeight="1" spans="1:4">
      <c r="A792" s="220" t="s">
        <v>698</v>
      </c>
      <c r="B792" s="225">
        <v>4</v>
      </c>
      <c r="C792" s="225"/>
      <c r="D792" s="222">
        <f t="shared" ref="D792:D823" si="21">IF(B792=0,"",ROUND(C792/B792*100,1))</f>
        <v>0</v>
      </c>
    </row>
    <row r="793" customHeight="1" spans="1:4">
      <c r="A793" s="220" t="s">
        <v>699</v>
      </c>
      <c r="B793" s="225">
        <v>0</v>
      </c>
      <c r="C793" s="225"/>
      <c r="D793" s="222" t="str">
        <f t="shared" si="21"/>
        <v/>
      </c>
    </row>
    <row r="794" customHeight="1" spans="1:4">
      <c r="A794" s="220" t="s">
        <v>700</v>
      </c>
      <c r="B794" s="225">
        <v>0</v>
      </c>
      <c r="C794" s="225">
        <v>0</v>
      </c>
      <c r="D794" s="222" t="str">
        <f t="shared" si="21"/>
        <v/>
      </c>
    </row>
    <row r="795" customHeight="1" spans="1:4">
      <c r="A795" s="220" t="s">
        <v>701</v>
      </c>
      <c r="B795" s="225">
        <v>0</v>
      </c>
      <c r="C795" s="225"/>
      <c r="D795" s="222" t="str">
        <f t="shared" si="21"/>
        <v/>
      </c>
    </row>
    <row r="796" customHeight="1" spans="1:4">
      <c r="A796" s="220" t="s">
        <v>702</v>
      </c>
      <c r="B796" s="225">
        <v>3</v>
      </c>
      <c r="C796" s="225">
        <v>0</v>
      </c>
      <c r="D796" s="222">
        <f t="shared" si="21"/>
        <v>0</v>
      </c>
    </row>
    <row r="797" customHeight="1" spans="1:4">
      <c r="A797" s="220" t="s">
        <v>703</v>
      </c>
      <c r="B797" s="225">
        <v>0</v>
      </c>
      <c r="C797" s="225"/>
      <c r="D797" s="222" t="str">
        <f t="shared" si="21"/>
        <v/>
      </c>
    </row>
    <row r="798" customHeight="1" spans="1:4">
      <c r="A798" s="220" t="s">
        <v>704</v>
      </c>
      <c r="B798" s="225">
        <v>0</v>
      </c>
      <c r="C798" s="225"/>
      <c r="D798" s="222" t="str">
        <f t="shared" si="21"/>
        <v/>
      </c>
    </row>
    <row r="799" customHeight="1" spans="1:4">
      <c r="A799" s="220" t="s">
        <v>705</v>
      </c>
      <c r="B799" s="225">
        <v>279</v>
      </c>
      <c r="C799" s="225"/>
      <c r="D799" s="222">
        <f t="shared" si="21"/>
        <v>0</v>
      </c>
    </row>
    <row r="800" customHeight="1" spans="1:4">
      <c r="A800" s="220" t="s">
        <v>706</v>
      </c>
      <c r="B800" s="225">
        <v>0</v>
      </c>
      <c r="C800" s="225"/>
      <c r="D800" s="222" t="str">
        <f t="shared" si="21"/>
        <v/>
      </c>
    </row>
    <row r="801" customHeight="1" spans="1:4">
      <c r="A801" s="220" t="s">
        <v>707</v>
      </c>
      <c r="B801" s="225">
        <v>0</v>
      </c>
      <c r="C801" s="225"/>
      <c r="D801" s="222" t="str">
        <f t="shared" si="21"/>
        <v/>
      </c>
    </row>
    <row r="802" customHeight="1" spans="1:4">
      <c r="A802" s="220" t="s">
        <v>708</v>
      </c>
      <c r="B802" s="225"/>
      <c r="C802" s="225">
        <v>0</v>
      </c>
      <c r="D802" s="222" t="str">
        <f t="shared" si="21"/>
        <v/>
      </c>
    </row>
    <row r="803" customHeight="1" spans="1:4">
      <c r="A803" s="220" t="s">
        <v>709</v>
      </c>
      <c r="B803" s="225">
        <v>0</v>
      </c>
      <c r="C803" s="225"/>
      <c r="D803" s="222" t="str">
        <f t="shared" si="21"/>
        <v/>
      </c>
    </row>
    <row r="804" customHeight="1" spans="1:4">
      <c r="A804" s="220" t="s">
        <v>710</v>
      </c>
      <c r="B804" s="225">
        <v>0</v>
      </c>
      <c r="C804" s="225"/>
      <c r="D804" s="222" t="str">
        <f t="shared" si="21"/>
        <v/>
      </c>
    </row>
    <row r="805" customHeight="1" spans="1:4">
      <c r="A805" s="220" t="s">
        <v>711</v>
      </c>
      <c r="B805" s="225">
        <v>0</v>
      </c>
      <c r="C805" s="225"/>
      <c r="D805" s="222" t="str">
        <f t="shared" si="21"/>
        <v/>
      </c>
    </row>
    <row r="806" customHeight="1" spans="1:4">
      <c r="A806" s="220" t="s">
        <v>712</v>
      </c>
      <c r="B806" s="225">
        <v>0</v>
      </c>
      <c r="C806" s="225"/>
      <c r="D806" s="222" t="str">
        <f t="shared" si="21"/>
        <v/>
      </c>
    </row>
    <row r="807" customHeight="1" spans="1:4">
      <c r="A807" s="220" t="s">
        <v>713</v>
      </c>
      <c r="B807" s="225">
        <v>74</v>
      </c>
      <c r="C807" s="225">
        <v>359</v>
      </c>
      <c r="D807" s="222">
        <f t="shared" si="21"/>
        <v>485.1</v>
      </c>
    </row>
    <row r="808" customHeight="1" spans="1:4">
      <c r="A808" s="220" t="s">
        <v>714</v>
      </c>
      <c r="B808" s="224">
        <f>SUM(B809:B828)</f>
        <v>66</v>
      </c>
      <c r="C808" s="224">
        <f>SUM(C809:C828)</f>
        <v>0</v>
      </c>
      <c r="D808" s="222">
        <f t="shared" si="21"/>
        <v>0</v>
      </c>
    </row>
    <row r="809" customHeight="1" spans="1:4">
      <c r="A809" s="220" t="s">
        <v>675</v>
      </c>
      <c r="B809" s="225">
        <v>0</v>
      </c>
      <c r="C809" s="225"/>
      <c r="D809" s="222" t="str">
        <f t="shared" si="21"/>
        <v/>
      </c>
    </row>
    <row r="810" customHeight="1" spans="1:4">
      <c r="A810" s="220" t="s">
        <v>676</v>
      </c>
      <c r="B810" s="225"/>
      <c r="C810" s="225"/>
      <c r="D810" s="222" t="str">
        <f t="shared" si="21"/>
        <v/>
      </c>
    </row>
    <row r="811" customHeight="1" spans="1:4">
      <c r="A811" s="220" t="s">
        <v>677</v>
      </c>
      <c r="B811" s="225">
        <v>0</v>
      </c>
      <c r="C811" s="225"/>
      <c r="D811" s="222" t="str">
        <f t="shared" si="21"/>
        <v/>
      </c>
    </row>
    <row r="812" customHeight="1" spans="1:4">
      <c r="A812" s="220" t="s">
        <v>715</v>
      </c>
      <c r="B812" s="225">
        <v>0</v>
      </c>
      <c r="C812" s="225"/>
      <c r="D812" s="222" t="str">
        <f t="shared" si="21"/>
        <v/>
      </c>
    </row>
    <row r="813" customHeight="1" spans="1:4">
      <c r="A813" s="220" t="s">
        <v>716</v>
      </c>
      <c r="B813" s="225">
        <v>21</v>
      </c>
      <c r="C813" s="225"/>
      <c r="D813" s="222">
        <f t="shared" si="21"/>
        <v>0</v>
      </c>
    </row>
    <row r="814" customHeight="1" spans="1:4">
      <c r="A814" s="220" t="s">
        <v>717</v>
      </c>
      <c r="B814" s="225">
        <v>0</v>
      </c>
      <c r="C814" s="225"/>
      <c r="D814" s="222" t="str">
        <f t="shared" si="21"/>
        <v/>
      </c>
    </row>
    <row r="815" customHeight="1" spans="1:4">
      <c r="A815" s="220" t="s">
        <v>718</v>
      </c>
      <c r="B815" s="225">
        <v>0</v>
      </c>
      <c r="C815" s="225"/>
      <c r="D815" s="222" t="str">
        <f t="shared" si="21"/>
        <v/>
      </c>
    </row>
    <row r="816" customHeight="1" spans="1:4">
      <c r="A816" s="220" t="s">
        <v>719</v>
      </c>
      <c r="B816" s="225">
        <v>0</v>
      </c>
      <c r="C816" s="225"/>
      <c r="D816" s="222" t="str">
        <f t="shared" si="21"/>
        <v/>
      </c>
    </row>
    <row r="817" customHeight="1" spans="1:4">
      <c r="A817" s="220" t="s">
        <v>720</v>
      </c>
      <c r="B817" s="225">
        <v>0</v>
      </c>
      <c r="C817" s="225"/>
      <c r="D817" s="222" t="str">
        <f t="shared" si="21"/>
        <v/>
      </c>
    </row>
    <row r="818" customHeight="1" spans="1:4">
      <c r="A818" s="220" t="s">
        <v>721</v>
      </c>
      <c r="B818" s="225">
        <v>0</v>
      </c>
      <c r="C818" s="225"/>
      <c r="D818" s="222" t="str">
        <f t="shared" si="21"/>
        <v/>
      </c>
    </row>
    <row r="819" customHeight="1" spans="1:4">
      <c r="A819" s="220" t="s">
        <v>722</v>
      </c>
      <c r="B819" s="225">
        <v>0</v>
      </c>
      <c r="C819" s="225"/>
      <c r="D819" s="222" t="str">
        <f t="shared" si="21"/>
        <v/>
      </c>
    </row>
    <row r="820" customHeight="1" spans="1:4">
      <c r="A820" s="220" t="s">
        <v>723</v>
      </c>
      <c r="B820" s="225">
        <v>0</v>
      </c>
      <c r="C820" s="225"/>
      <c r="D820" s="222" t="str">
        <f t="shared" si="21"/>
        <v/>
      </c>
    </row>
    <row r="821" customHeight="1" spans="1:4">
      <c r="A821" s="220" t="s">
        <v>724</v>
      </c>
      <c r="B821" s="225">
        <v>0</v>
      </c>
      <c r="C821" s="225"/>
      <c r="D821" s="222" t="str">
        <f t="shared" si="21"/>
        <v/>
      </c>
    </row>
    <row r="822" customHeight="1" spans="1:4">
      <c r="A822" s="220" t="s">
        <v>725</v>
      </c>
      <c r="B822" s="225">
        <v>0</v>
      </c>
      <c r="C822" s="225"/>
      <c r="D822" s="222" t="str">
        <f t="shared" si="21"/>
        <v/>
      </c>
    </row>
    <row r="823" customHeight="1" spans="1:4">
      <c r="A823" s="220" t="s">
        <v>726</v>
      </c>
      <c r="B823" s="225">
        <v>0</v>
      </c>
      <c r="C823" s="225"/>
      <c r="D823" s="222" t="str">
        <f t="shared" si="21"/>
        <v/>
      </c>
    </row>
    <row r="824" customHeight="1" spans="1:4">
      <c r="A824" s="220" t="s">
        <v>727</v>
      </c>
      <c r="B824" s="225">
        <v>0</v>
      </c>
      <c r="C824" s="225"/>
      <c r="D824" s="222" t="str">
        <f t="shared" ref="D824:D865" si="22">IF(B824=0,"",ROUND(C824/B824*100,1))</f>
        <v/>
      </c>
    </row>
    <row r="825" customHeight="1" spans="1:4">
      <c r="A825" s="220" t="s">
        <v>728</v>
      </c>
      <c r="B825" s="225">
        <v>0</v>
      </c>
      <c r="C825" s="225"/>
      <c r="D825" s="222" t="str">
        <f t="shared" si="22"/>
        <v/>
      </c>
    </row>
    <row r="826" customHeight="1" spans="1:4">
      <c r="A826" s="220" t="s">
        <v>729</v>
      </c>
      <c r="B826" s="225">
        <v>0</v>
      </c>
      <c r="C826" s="225"/>
      <c r="D826" s="222" t="str">
        <f t="shared" si="22"/>
        <v/>
      </c>
    </row>
    <row r="827" customHeight="1" spans="1:4">
      <c r="A827" s="220" t="s">
        <v>730</v>
      </c>
      <c r="B827" s="225">
        <v>5</v>
      </c>
      <c r="C827" s="225"/>
      <c r="D827" s="222">
        <f t="shared" si="22"/>
        <v>0</v>
      </c>
    </row>
    <row r="828" customHeight="1" spans="1:4">
      <c r="A828" s="220" t="s">
        <v>731</v>
      </c>
      <c r="B828" s="225">
        <v>40</v>
      </c>
      <c r="C828" s="225"/>
      <c r="D828" s="222">
        <f t="shared" si="22"/>
        <v>0</v>
      </c>
    </row>
    <row r="829" customHeight="1" spans="1:4">
      <c r="A829" s="220" t="s">
        <v>732</v>
      </c>
      <c r="B829" s="224">
        <f>SUM(B830:B854)</f>
        <v>567</v>
      </c>
      <c r="C829" s="224">
        <f>SUM(C830:C854)</f>
        <v>27</v>
      </c>
      <c r="D829" s="222">
        <f t="shared" si="22"/>
        <v>4.8</v>
      </c>
    </row>
    <row r="830" customHeight="1" spans="1:4">
      <c r="A830" s="220" t="s">
        <v>675</v>
      </c>
      <c r="B830" s="225"/>
      <c r="C830" s="225">
        <v>0</v>
      </c>
      <c r="D830" s="222" t="str">
        <f t="shared" si="22"/>
        <v/>
      </c>
    </row>
    <row r="831" customHeight="1" spans="1:4">
      <c r="A831" s="220" t="s">
        <v>676</v>
      </c>
      <c r="B831" s="225">
        <v>0</v>
      </c>
      <c r="C831" s="225"/>
      <c r="D831" s="222" t="str">
        <f t="shared" si="22"/>
        <v/>
      </c>
    </row>
    <row r="832" customHeight="1" spans="1:4">
      <c r="A832" s="220" t="s">
        <v>677</v>
      </c>
      <c r="B832" s="225">
        <v>0</v>
      </c>
      <c r="C832" s="225"/>
      <c r="D832" s="222" t="str">
        <f t="shared" si="22"/>
        <v/>
      </c>
    </row>
    <row r="833" customHeight="1" spans="1:4">
      <c r="A833" s="220" t="s">
        <v>733</v>
      </c>
      <c r="B833" s="225">
        <v>0</v>
      </c>
      <c r="C833" s="225"/>
      <c r="D833" s="222" t="str">
        <f t="shared" si="22"/>
        <v/>
      </c>
    </row>
    <row r="834" customHeight="1" spans="1:4">
      <c r="A834" s="220" t="s">
        <v>734</v>
      </c>
      <c r="B834" s="225">
        <v>0</v>
      </c>
      <c r="C834" s="225"/>
      <c r="D834" s="222" t="str">
        <f t="shared" si="22"/>
        <v/>
      </c>
    </row>
    <row r="835" customHeight="1" spans="1:4">
      <c r="A835" s="220" t="s">
        <v>735</v>
      </c>
      <c r="B835" s="225">
        <v>24</v>
      </c>
      <c r="C835" s="225">
        <v>16</v>
      </c>
      <c r="D835" s="222">
        <f t="shared" si="22"/>
        <v>66.7</v>
      </c>
    </row>
    <row r="836" customHeight="1" spans="1:4">
      <c r="A836" s="220" t="s">
        <v>736</v>
      </c>
      <c r="B836" s="225">
        <v>0</v>
      </c>
      <c r="C836" s="225"/>
      <c r="D836" s="222" t="str">
        <f t="shared" si="22"/>
        <v/>
      </c>
    </row>
    <row r="837" customHeight="1" spans="1:4">
      <c r="A837" s="220" t="s">
        <v>737</v>
      </c>
      <c r="B837" s="225">
        <v>0</v>
      </c>
      <c r="C837" s="225"/>
      <c r="D837" s="222" t="str">
        <f t="shared" si="22"/>
        <v/>
      </c>
    </row>
    <row r="838" customHeight="1" spans="1:4">
      <c r="A838" s="220" t="s">
        <v>738</v>
      </c>
      <c r="B838" s="225"/>
      <c r="C838" s="225"/>
      <c r="D838" s="222" t="str">
        <f t="shared" si="22"/>
        <v/>
      </c>
    </row>
    <row r="839" customHeight="1" spans="1:4">
      <c r="A839" s="220" t="s">
        <v>739</v>
      </c>
      <c r="B839" s="225">
        <v>0</v>
      </c>
      <c r="C839" s="225"/>
      <c r="D839" s="222" t="str">
        <f t="shared" si="22"/>
        <v/>
      </c>
    </row>
    <row r="840" customHeight="1" spans="1:4">
      <c r="A840" s="220" t="s">
        <v>740</v>
      </c>
      <c r="B840" s="225">
        <v>0</v>
      </c>
      <c r="C840" s="225"/>
      <c r="D840" s="222" t="str">
        <f t="shared" si="22"/>
        <v/>
      </c>
    </row>
    <row r="841" customHeight="1" spans="1:4">
      <c r="A841" s="220" t="s">
        <v>741</v>
      </c>
      <c r="B841" s="225">
        <v>0</v>
      </c>
      <c r="C841" s="225"/>
      <c r="D841" s="222" t="str">
        <f t="shared" si="22"/>
        <v/>
      </c>
    </row>
    <row r="842" customHeight="1" spans="1:4">
      <c r="A842" s="220" t="s">
        <v>742</v>
      </c>
      <c r="B842" s="225">
        <v>0</v>
      </c>
      <c r="C842" s="225"/>
      <c r="D842" s="222" t="str">
        <f t="shared" si="22"/>
        <v/>
      </c>
    </row>
    <row r="843" customHeight="1" spans="1:4">
      <c r="A843" s="220" t="s">
        <v>743</v>
      </c>
      <c r="B843" s="225">
        <v>25</v>
      </c>
      <c r="C843" s="225">
        <v>1</v>
      </c>
      <c r="D843" s="222">
        <f t="shared" si="22"/>
        <v>4</v>
      </c>
    </row>
    <row r="844" customHeight="1" spans="1:4">
      <c r="A844" s="220" t="s">
        <v>744</v>
      </c>
      <c r="B844" s="225">
        <v>0</v>
      </c>
      <c r="C844" s="225"/>
      <c r="D844" s="222" t="str">
        <f t="shared" si="22"/>
        <v/>
      </c>
    </row>
    <row r="845" customHeight="1" spans="1:4">
      <c r="A845" s="220" t="s">
        <v>745</v>
      </c>
      <c r="B845" s="225">
        <v>7</v>
      </c>
      <c r="C845" s="225">
        <v>10</v>
      </c>
      <c r="D845" s="222">
        <f t="shared" si="22"/>
        <v>142.9</v>
      </c>
    </row>
    <row r="846" customHeight="1" spans="1:4">
      <c r="A846" s="220" t="s">
        <v>746</v>
      </c>
      <c r="B846" s="225">
        <v>0</v>
      </c>
      <c r="C846" s="225"/>
      <c r="D846" s="222" t="str">
        <f t="shared" si="22"/>
        <v/>
      </c>
    </row>
    <row r="847" customHeight="1" spans="1:4">
      <c r="A847" s="220" t="s">
        <v>747</v>
      </c>
      <c r="B847" s="225">
        <v>0</v>
      </c>
      <c r="C847" s="225"/>
      <c r="D847" s="222" t="str">
        <f t="shared" si="22"/>
        <v/>
      </c>
    </row>
    <row r="848" customHeight="1" spans="1:4">
      <c r="A848" s="220" t="s">
        <v>748</v>
      </c>
      <c r="B848" s="225"/>
      <c r="C848" s="225"/>
      <c r="D848" s="222" t="str">
        <f t="shared" si="22"/>
        <v/>
      </c>
    </row>
    <row r="849" customHeight="1" spans="1:4">
      <c r="A849" s="220" t="s">
        <v>749</v>
      </c>
      <c r="B849" s="225">
        <v>0</v>
      </c>
      <c r="C849" s="225"/>
      <c r="D849" s="222" t="str">
        <f t="shared" si="22"/>
        <v/>
      </c>
    </row>
    <row r="850" customHeight="1" spans="1:4">
      <c r="A850" s="220" t="s">
        <v>750</v>
      </c>
      <c r="B850" s="225">
        <v>0</v>
      </c>
      <c r="C850" s="225"/>
      <c r="D850" s="222" t="str">
        <f t="shared" si="22"/>
        <v/>
      </c>
    </row>
    <row r="851" customHeight="1" spans="1:4">
      <c r="A851" s="220" t="s">
        <v>726</v>
      </c>
      <c r="B851" s="225">
        <v>0</v>
      </c>
      <c r="C851" s="225"/>
      <c r="D851" s="222" t="str">
        <f t="shared" si="22"/>
        <v/>
      </c>
    </row>
    <row r="852" customHeight="1" spans="1:4">
      <c r="A852" s="220" t="s">
        <v>751</v>
      </c>
      <c r="B852" s="225">
        <v>0</v>
      </c>
      <c r="C852" s="225"/>
      <c r="D852" s="222" t="str">
        <f t="shared" si="22"/>
        <v/>
      </c>
    </row>
    <row r="853" customHeight="1" spans="1:4">
      <c r="A853" s="220" t="s">
        <v>752</v>
      </c>
      <c r="B853" s="225">
        <v>0</v>
      </c>
      <c r="C853" s="225"/>
      <c r="D853" s="222" t="str">
        <f t="shared" si="22"/>
        <v/>
      </c>
    </row>
    <row r="854" customHeight="1" spans="1:4">
      <c r="A854" s="220" t="s">
        <v>753</v>
      </c>
      <c r="B854" s="225">
        <v>511</v>
      </c>
      <c r="C854" s="225"/>
      <c r="D854" s="222">
        <f t="shared" si="22"/>
        <v>0</v>
      </c>
    </row>
    <row r="855" customHeight="1" spans="1:4">
      <c r="A855" s="220" t="s">
        <v>754</v>
      </c>
      <c r="B855" s="224">
        <f>SUM(B856:B865)</f>
        <v>48</v>
      </c>
      <c r="C855" s="224">
        <f>SUM(C856:C865)</f>
        <v>56</v>
      </c>
      <c r="D855" s="222">
        <f t="shared" si="22"/>
        <v>116.7</v>
      </c>
    </row>
    <row r="856" customHeight="1" spans="1:4">
      <c r="A856" s="220" t="s">
        <v>675</v>
      </c>
      <c r="B856" s="225"/>
      <c r="C856" s="225"/>
      <c r="D856" s="222" t="str">
        <f t="shared" si="22"/>
        <v/>
      </c>
    </row>
    <row r="857" customHeight="1" spans="1:4">
      <c r="A857" s="220" t="s">
        <v>676</v>
      </c>
      <c r="B857" s="225"/>
      <c r="C857" s="225"/>
      <c r="D857" s="222" t="str">
        <f t="shared" si="22"/>
        <v/>
      </c>
    </row>
    <row r="858" customHeight="1" spans="1:4">
      <c r="A858" s="220" t="s">
        <v>677</v>
      </c>
      <c r="B858" s="225"/>
      <c r="C858" s="225"/>
      <c r="D858" s="222" t="str">
        <f t="shared" si="22"/>
        <v/>
      </c>
    </row>
    <row r="859" customHeight="1" spans="1:4">
      <c r="A859" s="220" t="s">
        <v>755</v>
      </c>
      <c r="B859" s="225"/>
      <c r="C859" s="225"/>
      <c r="D859" s="222" t="str">
        <f t="shared" si="22"/>
        <v/>
      </c>
    </row>
    <row r="860" customHeight="1" spans="1:4">
      <c r="A860" s="220" t="s">
        <v>756</v>
      </c>
      <c r="B860" s="225">
        <v>45</v>
      </c>
      <c r="C860" s="225">
        <v>52</v>
      </c>
      <c r="D860" s="222">
        <f t="shared" si="22"/>
        <v>115.6</v>
      </c>
    </row>
    <row r="861" customHeight="1" spans="1:4">
      <c r="A861" s="220" t="s">
        <v>757</v>
      </c>
      <c r="B861" s="225"/>
      <c r="C861" s="225"/>
      <c r="D861" s="222" t="str">
        <f t="shared" si="22"/>
        <v/>
      </c>
    </row>
    <row r="862" customHeight="1" spans="1:4">
      <c r="A862" s="220" t="s">
        <v>758</v>
      </c>
      <c r="B862" s="225"/>
      <c r="C862" s="225"/>
      <c r="D862" s="222" t="str">
        <f t="shared" si="22"/>
        <v/>
      </c>
    </row>
    <row r="863" customHeight="1" spans="1:4">
      <c r="A863" s="220" t="s">
        <v>759</v>
      </c>
      <c r="B863" s="225"/>
      <c r="C863" s="225"/>
      <c r="D863" s="222" t="str">
        <f t="shared" si="22"/>
        <v/>
      </c>
    </row>
    <row r="864" customHeight="1" spans="1:4">
      <c r="A864" s="220" t="s">
        <v>760</v>
      </c>
      <c r="B864" s="225"/>
      <c r="C864" s="225"/>
      <c r="D864" s="222" t="str">
        <f t="shared" si="22"/>
        <v/>
      </c>
    </row>
    <row r="865" customHeight="1" spans="1:4">
      <c r="A865" s="220" t="s">
        <v>761</v>
      </c>
      <c r="B865" s="225">
        <v>3</v>
      </c>
      <c r="C865" s="225">
        <v>4</v>
      </c>
      <c r="D865" s="222">
        <f t="shared" si="22"/>
        <v>133.3</v>
      </c>
    </row>
    <row r="866" customHeight="1" spans="1:4">
      <c r="A866" s="220" t="s">
        <v>762</v>
      </c>
      <c r="B866" s="224">
        <f>SUM(B867:B872)</f>
        <v>27</v>
      </c>
      <c r="C866" s="224">
        <f>SUM(C867:C872)</f>
        <v>8</v>
      </c>
      <c r="D866" s="222">
        <f t="shared" ref="D866:D891" si="23">IF(B866=0,"",ROUND(C866/B866*100,1))</f>
        <v>29.6</v>
      </c>
    </row>
    <row r="867" customHeight="1" spans="1:4">
      <c r="A867" s="220" t="s">
        <v>763</v>
      </c>
      <c r="B867" s="225">
        <v>24</v>
      </c>
      <c r="C867" s="225">
        <v>8</v>
      </c>
      <c r="D867" s="222">
        <f t="shared" si="23"/>
        <v>33.3</v>
      </c>
    </row>
    <row r="868" customHeight="1" spans="1:4">
      <c r="A868" s="220" t="s">
        <v>764</v>
      </c>
      <c r="B868" s="225">
        <v>0</v>
      </c>
      <c r="C868" s="225"/>
      <c r="D868" s="222" t="str">
        <f t="shared" si="23"/>
        <v/>
      </c>
    </row>
    <row r="869" customHeight="1" spans="1:4">
      <c r="A869" s="220" t="s">
        <v>765</v>
      </c>
      <c r="B869" s="225">
        <v>3</v>
      </c>
      <c r="C869" s="225"/>
      <c r="D869" s="222">
        <f t="shared" si="23"/>
        <v>0</v>
      </c>
    </row>
    <row r="870" customHeight="1" spans="1:4">
      <c r="A870" s="220" t="s">
        <v>766</v>
      </c>
      <c r="B870" s="225"/>
      <c r="C870" s="225"/>
      <c r="D870" s="222" t="str">
        <f t="shared" si="23"/>
        <v/>
      </c>
    </row>
    <row r="871" customHeight="1" spans="1:4">
      <c r="A871" s="220" t="s">
        <v>767</v>
      </c>
      <c r="B871" s="225">
        <v>0</v>
      </c>
      <c r="C871" s="225"/>
      <c r="D871" s="222" t="str">
        <f t="shared" si="23"/>
        <v/>
      </c>
    </row>
    <row r="872" customHeight="1" spans="1:4">
      <c r="A872" s="220" t="s">
        <v>768</v>
      </c>
      <c r="B872" s="225">
        <v>0</v>
      </c>
      <c r="C872" s="225"/>
      <c r="D872" s="222" t="str">
        <f t="shared" si="23"/>
        <v/>
      </c>
    </row>
    <row r="873" customHeight="1" spans="1:4">
      <c r="A873" s="220" t="s">
        <v>769</v>
      </c>
      <c r="B873" s="224">
        <f>SUM(B874:B879)</f>
        <v>78</v>
      </c>
      <c r="C873" s="224">
        <f>SUM(C874:C879)</f>
        <v>35</v>
      </c>
      <c r="D873" s="222">
        <f t="shared" si="23"/>
        <v>44.9</v>
      </c>
    </row>
    <row r="874" customHeight="1" spans="1:4">
      <c r="A874" s="220" t="s">
        <v>770</v>
      </c>
      <c r="B874" s="225">
        <v>0</v>
      </c>
      <c r="C874" s="225"/>
      <c r="D874" s="222" t="str">
        <f t="shared" si="23"/>
        <v/>
      </c>
    </row>
    <row r="875" customHeight="1" spans="1:4">
      <c r="A875" s="220" t="s">
        <v>771</v>
      </c>
      <c r="B875" s="225">
        <v>0</v>
      </c>
      <c r="C875" s="225"/>
      <c r="D875" s="222" t="str">
        <f t="shared" si="23"/>
        <v/>
      </c>
    </row>
    <row r="876" customHeight="1" spans="1:4">
      <c r="A876" s="220" t="s">
        <v>772</v>
      </c>
      <c r="B876" s="225">
        <v>53</v>
      </c>
      <c r="C876" s="225">
        <v>13</v>
      </c>
      <c r="D876" s="222">
        <f t="shared" si="23"/>
        <v>24.5</v>
      </c>
    </row>
    <row r="877" customHeight="1" spans="1:4">
      <c r="A877" s="220" t="s">
        <v>773</v>
      </c>
      <c r="B877" s="225">
        <v>13</v>
      </c>
      <c r="C877" s="225">
        <v>22</v>
      </c>
      <c r="D877" s="222">
        <f t="shared" si="23"/>
        <v>169.2</v>
      </c>
    </row>
    <row r="878" customHeight="1" spans="1:4">
      <c r="A878" s="220" t="s">
        <v>774</v>
      </c>
      <c r="B878" s="225">
        <v>0</v>
      </c>
      <c r="C878" s="225"/>
      <c r="D878" s="222" t="str">
        <f t="shared" si="23"/>
        <v/>
      </c>
    </row>
    <row r="879" customHeight="1" spans="1:4">
      <c r="A879" s="220" t="s">
        <v>775</v>
      </c>
      <c r="B879" s="225">
        <v>12</v>
      </c>
      <c r="C879" s="225"/>
      <c r="D879" s="222">
        <f t="shared" si="23"/>
        <v>0</v>
      </c>
    </row>
    <row r="880" customHeight="1" spans="1:4">
      <c r="A880" s="220" t="s">
        <v>776</v>
      </c>
      <c r="B880" s="224">
        <f>SUM(B881:B882)</f>
        <v>0</v>
      </c>
      <c r="C880" s="224">
        <f>SUM(C881:C882)</f>
        <v>0</v>
      </c>
      <c r="D880" s="222" t="str">
        <f t="shared" si="23"/>
        <v/>
      </c>
    </row>
    <row r="881" customHeight="1" spans="1:4">
      <c r="A881" s="220" t="s">
        <v>777</v>
      </c>
      <c r="B881" s="225"/>
      <c r="C881" s="225"/>
      <c r="D881" s="222" t="str">
        <f t="shared" si="23"/>
        <v/>
      </c>
    </row>
    <row r="882" customHeight="1" spans="1:4">
      <c r="A882" s="220" t="s">
        <v>778</v>
      </c>
      <c r="B882" s="225"/>
      <c r="C882" s="225"/>
      <c r="D882" s="222" t="str">
        <f t="shared" si="23"/>
        <v/>
      </c>
    </row>
    <row r="883" customHeight="1" spans="1:4">
      <c r="A883" s="220" t="s">
        <v>779</v>
      </c>
      <c r="B883" s="224">
        <f>SUM(B884:B885)</f>
        <v>0</v>
      </c>
      <c r="C883" s="224">
        <f>SUM(C884:C885)</f>
        <v>25</v>
      </c>
      <c r="D883" s="222" t="str">
        <f t="shared" si="23"/>
        <v/>
      </c>
    </row>
    <row r="884" customHeight="1" spans="1:4">
      <c r="A884" s="220" t="s">
        <v>780</v>
      </c>
      <c r="B884" s="225"/>
      <c r="C884" s="225"/>
      <c r="D884" s="222" t="str">
        <f t="shared" si="23"/>
        <v/>
      </c>
    </row>
    <row r="885" customHeight="1" spans="1:4">
      <c r="A885" s="220" t="s">
        <v>781</v>
      </c>
      <c r="B885" s="225"/>
      <c r="C885" s="225">
        <v>25</v>
      </c>
      <c r="D885" s="222" t="str">
        <f t="shared" si="23"/>
        <v/>
      </c>
    </row>
    <row r="886" customHeight="1" spans="1:4">
      <c r="A886" s="220" t="s">
        <v>782</v>
      </c>
      <c r="B886" s="224">
        <f>SUM(B887,B910,B920,B930,B935,B942,B947,)</f>
        <v>1415</v>
      </c>
      <c r="C886" s="224">
        <f>SUM(C887,C910,C920,C930,C935,C942,C947,)</f>
        <v>423</v>
      </c>
      <c r="D886" s="222">
        <f t="shared" si="23"/>
        <v>29.9</v>
      </c>
    </row>
    <row r="887" customHeight="1" spans="1:4">
      <c r="A887" s="220" t="s">
        <v>783</v>
      </c>
      <c r="B887" s="224">
        <f>SUM(B888:B909)</f>
        <v>383</v>
      </c>
      <c r="C887" s="224">
        <f>SUM(C888:C909)</f>
        <v>423</v>
      </c>
      <c r="D887" s="222">
        <f t="shared" si="23"/>
        <v>110.4</v>
      </c>
    </row>
    <row r="888" customHeight="1" spans="1:4">
      <c r="A888" s="220" t="s">
        <v>675</v>
      </c>
      <c r="B888" s="225">
        <v>216</v>
      </c>
      <c r="C888" s="225">
        <v>251</v>
      </c>
      <c r="D888" s="222">
        <f t="shared" si="23"/>
        <v>116.2</v>
      </c>
    </row>
    <row r="889" customHeight="1" spans="1:4">
      <c r="A889" s="220" t="s">
        <v>676</v>
      </c>
      <c r="B889" s="225">
        <v>0</v>
      </c>
      <c r="C889" s="225"/>
      <c r="D889" s="222" t="str">
        <f t="shared" si="23"/>
        <v/>
      </c>
    </row>
    <row r="890" customHeight="1" spans="1:4">
      <c r="A890" s="220" t="s">
        <v>677</v>
      </c>
      <c r="B890" s="225">
        <v>0</v>
      </c>
      <c r="C890" s="225"/>
      <c r="D890" s="222" t="str">
        <f t="shared" si="23"/>
        <v/>
      </c>
    </row>
    <row r="891" customHeight="1" spans="1:4">
      <c r="A891" s="220" t="s">
        <v>784</v>
      </c>
      <c r="B891" s="225">
        <v>8</v>
      </c>
      <c r="C891" s="225"/>
      <c r="D891" s="222">
        <f t="shared" si="23"/>
        <v>0</v>
      </c>
    </row>
    <row r="892" customHeight="1" spans="1:4">
      <c r="A892" s="220" t="s">
        <v>785</v>
      </c>
      <c r="B892" s="225">
        <v>134</v>
      </c>
      <c r="C892" s="225">
        <v>160</v>
      </c>
      <c r="D892" s="222">
        <f t="shared" ref="D892:D955" si="24">IF(B892=0,"",ROUND(C892/B892*100,1))</f>
        <v>119.4</v>
      </c>
    </row>
    <row r="893" customHeight="1" spans="1:4">
      <c r="A893" s="220" t="s">
        <v>786</v>
      </c>
      <c r="B893" s="225">
        <v>0</v>
      </c>
      <c r="C893" s="225"/>
      <c r="D893" s="222" t="str">
        <f t="shared" si="24"/>
        <v/>
      </c>
    </row>
    <row r="894" customHeight="1" spans="1:4">
      <c r="A894" s="220" t="s">
        <v>787</v>
      </c>
      <c r="B894" s="225">
        <v>0</v>
      </c>
      <c r="C894" s="225"/>
      <c r="D894" s="222" t="str">
        <f t="shared" si="24"/>
        <v/>
      </c>
    </row>
    <row r="895" customHeight="1" spans="1:4">
      <c r="A895" s="220" t="s">
        <v>788</v>
      </c>
      <c r="B895" s="225">
        <v>0</v>
      </c>
      <c r="C895" s="225"/>
      <c r="D895" s="222" t="str">
        <f t="shared" si="24"/>
        <v/>
      </c>
    </row>
    <row r="896" customHeight="1" spans="1:4">
      <c r="A896" s="220" t="s">
        <v>789</v>
      </c>
      <c r="B896" s="225">
        <v>8</v>
      </c>
      <c r="C896" s="225">
        <v>7</v>
      </c>
      <c r="D896" s="222">
        <f t="shared" si="24"/>
        <v>87.5</v>
      </c>
    </row>
    <row r="897" customHeight="1" spans="1:4">
      <c r="A897" s="220" t="s">
        <v>790</v>
      </c>
      <c r="B897" s="225">
        <v>0</v>
      </c>
      <c r="C897" s="225"/>
      <c r="D897" s="222" t="str">
        <f t="shared" si="24"/>
        <v/>
      </c>
    </row>
    <row r="898" customHeight="1" spans="1:4">
      <c r="A898" s="220" t="s">
        <v>791</v>
      </c>
      <c r="B898" s="225">
        <v>0</v>
      </c>
      <c r="C898" s="225"/>
      <c r="D898" s="222" t="str">
        <f t="shared" si="24"/>
        <v/>
      </c>
    </row>
    <row r="899" customHeight="1" spans="1:4">
      <c r="A899" s="220" t="s">
        <v>792</v>
      </c>
      <c r="B899" s="225">
        <v>0</v>
      </c>
      <c r="C899" s="225"/>
      <c r="D899" s="222" t="str">
        <f t="shared" si="24"/>
        <v/>
      </c>
    </row>
    <row r="900" customHeight="1" spans="1:4">
      <c r="A900" s="220" t="s">
        <v>793</v>
      </c>
      <c r="B900" s="225">
        <v>0</v>
      </c>
      <c r="C900" s="225"/>
      <c r="D900" s="222" t="str">
        <f t="shared" si="24"/>
        <v/>
      </c>
    </row>
    <row r="901" customHeight="1" spans="1:4">
      <c r="A901" s="220" t="s">
        <v>794</v>
      </c>
      <c r="B901" s="225">
        <v>0</v>
      </c>
      <c r="C901" s="225"/>
      <c r="D901" s="222" t="str">
        <f t="shared" si="24"/>
        <v/>
      </c>
    </row>
    <row r="902" customHeight="1" spans="1:4">
      <c r="A902" s="220" t="s">
        <v>795</v>
      </c>
      <c r="B902" s="225">
        <v>0</v>
      </c>
      <c r="C902" s="225"/>
      <c r="D902" s="222" t="str">
        <f t="shared" si="24"/>
        <v/>
      </c>
    </row>
    <row r="903" customHeight="1" spans="1:4">
      <c r="A903" s="220" t="s">
        <v>796</v>
      </c>
      <c r="B903" s="225">
        <v>0</v>
      </c>
      <c r="C903" s="225"/>
      <c r="D903" s="222" t="str">
        <f t="shared" si="24"/>
        <v/>
      </c>
    </row>
    <row r="904" customHeight="1" spans="1:4">
      <c r="A904" s="220" t="s">
        <v>797</v>
      </c>
      <c r="B904" s="225">
        <v>0</v>
      </c>
      <c r="C904" s="225"/>
      <c r="D904" s="222" t="str">
        <f t="shared" si="24"/>
        <v/>
      </c>
    </row>
    <row r="905" customHeight="1" spans="1:4">
      <c r="A905" s="220" t="s">
        <v>798</v>
      </c>
      <c r="B905" s="225">
        <v>0</v>
      </c>
      <c r="C905" s="225"/>
      <c r="D905" s="222" t="str">
        <f t="shared" si="24"/>
        <v/>
      </c>
    </row>
    <row r="906" customHeight="1" spans="1:4">
      <c r="A906" s="220" t="s">
        <v>799</v>
      </c>
      <c r="B906" s="225">
        <v>0</v>
      </c>
      <c r="C906" s="225"/>
      <c r="D906" s="222" t="str">
        <f t="shared" si="24"/>
        <v/>
      </c>
    </row>
    <row r="907" customHeight="1" spans="1:4">
      <c r="A907" s="220" t="s">
        <v>800</v>
      </c>
      <c r="B907" s="225">
        <v>0</v>
      </c>
      <c r="C907" s="225"/>
      <c r="D907" s="222" t="str">
        <f t="shared" si="24"/>
        <v/>
      </c>
    </row>
    <row r="908" customHeight="1" spans="1:4">
      <c r="A908" s="220" t="s">
        <v>801</v>
      </c>
      <c r="B908" s="225">
        <v>0</v>
      </c>
      <c r="C908" s="225"/>
      <c r="D908" s="222" t="str">
        <f t="shared" si="24"/>
        <v/>
      </c>
    </row>
    <row r="909" customHeight="1" spans="1:4">
      <c r="A909" s="220" t="s">
        <v>802</v>
      </c>
      <c r="B909" s="225">
        <v>17</v>
      </c>
      <c r="C909" s="225">
        <v>5</v>
      </c>
      <c r="D909" s="222">
        <f t="shared" si="24"/>
        <v>29.4</v>
      </c>
    </row>
    <row r="910" customHeight="1" spans="1:4">
      <c r="A910" s="220" t="s">
        <v>803</v>
      </c>
      <c r="B910" s="224">
        <f>SUM(B911:B919)</f>
        <v>0</v>
      </c>
      <c r="C910" s="224">
        <f>SUM(C911:C919)</f>
        <v>0</v>
      </c>
      <c r="D910" s="222" t="str">
        <f t="shared" si="24"/>
        <v/>
      </c>
    </row>
    <row r="911" customHeight="1" spans="1:4">
      <c r="A911" s="220" t="s">
        <v>675</v>
      </c>
      <c r="B911" s="225"/>
      <c r="C911" s="225"/>
      <c r="D911" s="222" t="str">
        <f t="shared" si="24"/>
        <v/>
      </c>
    </row>
    <row r="912" customHeight="1" spans="1:4">
      <c r="A912" s="220" t="s">
        <v>676</v>
      </c>
      <c r="B912" s="225"/>
      <c r="C912" s="225"/>
      <c r="D912" s="222" t="str">
        <f t="shared" si="24"/>
        <v/>
      </c>
    </row>
    <row r="913" customHeight="1" spans="1:4">
      <c r="A913" s="220" t="s">
        <v>677</v>
      </c>
      <c r="B913" s="225"/>
      <c r="C913" s="225"/>
      <c r="D913" s="222" t="str">
        <f t="shared" si="24"/>
        <v/>
      </c>
    </row>
    <row r="914" customHeight="1" spans="1:4">
      <c r="A914" s="220" t="s">
        <v>804</v>
      </c>
      <c r="B914" s="225"/>
      <c r="C914" s="225"/>
      <c r="D914" s="222" t="str">
        <f t="shared" si="24"/>
        <v/>
      </c>
    </row>
    <row r="915" customHeight="1" spans="1:4">
      <c r="A915" s="220" t="s">
        <v>805</v>
      </c>
      <c r="B915" s="225"/>
      <c r="C915" s="225"/>
      <c r="D915" s="222" t="str">
        <f t="shared" si="24"/>
        <v/>
      </c>
    </row>
    <row r="916" customHeight="1" spans="1:4">
      <c r="A916" s="220" t="s">
        <v>806</v>
      </c>
      <c r="B916" s="225"/>
      <c r="C916" s="225"/>
      <c r="D916" s="222" t="str">
        <f t="shared" si="24"/>
        <v/>
      </c>
    </row>
    <row r="917" customHeight="1" spans="1:4">
      <c r="A917" s="220" t="s">
        <v>807</v>
      </c>
      <c r="B917" s="225"/>
      <c r="C917" s="225"/>
      <c r="D917" s="222" t="str">
        <f t="shared" si="24"/>
        <v/>
      </c>
    </row>
    <row r="918" customHeight="1" spans="1:4">
      <c r="A918" s="220" t="s">
        <v>808</v>
      </c>
      <c r="B918" s="225"/>
      <c r="C918" s="225"/>
      <c r="D918" s="222" t="str">
        <f t="shared" si="24"/>
        <v/>
      </c>
    </row>
    <row r="919" customHeight="1" spans="1:4">
      <c r="A919" s="220" t="s">
        <v>809</v>
      </c>
      <c r="B919" s="225"/>
      <c r="C919" s="225"/>
      <c r="D919" s="222" t="str">
        <f t="shared" si="24"/>
        <v/>
      </c>
    </row>
    <row r="920" customHeight="1" spans="1:4">
      <c r="A920" s="220" t="s">
        <v>810</v>
      </c>
      <c r="B920" s="224">
        <f>SUM(B921:B929)</f>
        <v>0</v>
      </c>
      <c r="C920" s="224">
        <f>SUM(C921:C929)</f>
        <v>0</v>
      </c>
      <c r="D920" s="222" t="str">
        <f t="shared" si="24"/>
        <v/>
      </c>
    </row>
    <row r="921" customHeight="1" spans="1:4">
      <c r="A921" s="220" t="s">
        <v>675</v>
      </c>
      <c r="B921" s="225"/>
      <c r="C921" s="225"/>
      <c r="D921" s="222" t="str">
        <f t="shared" si="24"/>
        <v/>
      </c>
    </row>
    <row r="922" customHeight="1" spans="1:4">
      <c r="A922" s="220" t="s">
        <v>676</v>
      </c>
      <c r="B922" s="225"/>
      <c r="C922" s="225"/>
      <c r="D922" s="222" t="str">
        <f t="shared" si="24"/>
        <v/>
      </c>
    </row>
    <row r="923" customHeight="1" spans="1:4">
      <c r="A923" s="220" t="s">
        <v>677</v>
      </c>
      <c r="B923" s="225"/>
      <c r="C923" s="225"/>
      <c r="D923" s="222" t="str">
        <f t="shared" si="24"/>
        <v/>
      </c>
    </row>
    <row r="924" customHeight="1" spans="1:4">
      <c r="A924" s="220" t="s">
        <v>811</v>
      </c>
      <c r="B924" s="225"/>
      <c r="C924" s="225"/>
      <c r="D924" s="222" t="str">
        <f t="shared" si="24"/>
        <v/>
      </c>
    </row>
    <row r="925" customHeight="1" spans="1:4">
      <c r="A925" s="220" t="s">
        <v>812</v>
      </c>
      <c r="B925" s="225"/>
      <c r="C925" s="225"/>
      <c r="D925" s="222" t="str">
        <f t="shared" si="24"/>
        <v/>
      </c>
    </row>
    <row r="926" customHeight="1" spans="1:4">
      <c r="A926" s="220" t="s">
        <v>813</v>
      </c>
      <c r="B926" s="225"/>
      <c r="C926" s="225"/>
      <c r="D926" s="222" t="str">
        <f t="shared" si="24"/>
        <v/>
      </c>
    </row>
    <row r="927" customHeight="1" spans="1:4">
      <c r="A927" s="220" t="s">
        <v>814</v>
      </c>
      <c r="B927" s="225"/>
      <c r="C927" s="225"/>
      <c r="D927" s="222" t="str">
        <f t="shared" si="24"/>
        <v/>
      </c>
    </row>
    <row r="928" customHeight="1" spans="1:4">
      <c r="A928" s="220" t="s">
        <v>815</v>
      </c>
      <c r="B928" s="225"/>
      <c r="C928" s="225"/>
      <c r="D928" s="222" t="str">
        <f t="shared" si="24"/>
        <v/>
      </c>
    </row>
    <row r="929" customHeight="1" spans="1:4">
      <c r="A929" s="220" t="s">
        <v>816</v>
      </c>
      <c r="B929" s="225"/>
      <c r="C929" s="225"/>
      <c r="D929" s="222" t="str">
        <f t="shared" si="24"/>
        <v/>
      </c>
    </row>
    <row r="930" customHeight="1" spans="1:4">
      <c r="A930" s="220" t="s">
        <v>817</v>
      </c>
      <c r="B930" s="224">
        <f>SUM(B931:B934)</f>
        <v>0</v>
      </c>
      <c r="C930" s="224">
        <f>SUM(C931:C934)</f>
        <v>0</v>
      </c>
      <c r="D930" s="222" t="str">
        <f t="shared" si="24"/>
        <v/>
      </c>
    </row>
    <row r="931" customHeight="1" spans="1:4">
      <c r="A931" s="220" t="s">
        <v>818</v>
      </c>
      <c r="B931" s="225"/>
      <c r="C931" s="225"/>
      <c r="D931" s="222" t="str">
        <f t="shared" si="24"/>
        <v/>
      </c>
    </row>
    <row r="932" customHeight="1" spans="1:4">
      <c r="A932" s="220" t="s">
        <v>819</v>
      </c>
      <c r="B932" s="225"/>
      <c r="C932" s="225"/>
      <c r="D932" s="222" t="str">
        <f t="shared" si="24"/>
        <v/>
      </c>
    </row>
    <row r="933" customHeight="1" spans="1:4">
      <c r="A933" s="220" t="s">
        <v>820</v>
      </c>
      <c r="B933" s="225"/>
      <c r="C933" s="225"/>
      <c r="D933" s="222" t="str">
        <f t="shared" si="24"/>
        <v/>
      </c>
    </row>
    <row r="934" customHeight="1" spans="1:4">
      <c r="A934" s="220" t="s">
        <v>821</v>
      </c>
      <c r="B934" s="225"/>
      <c r="C934" s="225"/>
      <c r="D934" s="222" t="str">
        <f t="shared" si="24"/>
        <v/>
      </c>
    </row>
    <row r="935" customHeight="1" spans="1:4">
      <c r="A935" s="220" t="s">
        <v>822</v>
      </c>
      <c r="B935" s="224">
        <f>SUM(B936:B941)</f>
        <v>0</v>
      </c>
      <c r="C935" s="224">
        <f>SUM(C936:C941)</f>
        <v>0</v>
      </c>
      <c r="D935" s="222" t="str">
        <f t="shared" si="24"/>
        <v/>
      </c>
    </row>
    <row r="936" customHeight="1" spans="1:4">
      <c r="A936" s="220" t="s">
        <v>675</v>
      </c>
      <c r="B936" s="225"/>
      <c r="C936" s="225"/>
      <c r="D936" s="222" t="str">
        <f t="shared" si="24"/>
        <v/>
      </c>
    </row>
    <row r="937" customHeight="1" spans="1:4">
      <c r="A937" s="220" t="s">
        <v>676</v>
      </c>
      <c r="B937" s="225"/>
      <c r="C937" s="225"/>
      <c r="D937" s="222" t="str">
        <f t="shared" si="24"/>
        <v/>
      </c>
    </row>
    <row r="938" customHeight="1" spans="1:4">
      <c r="A938" s="220" t="s">
        <v>677</v>
      </c>
      <c r="B938" s="225"/>
      <c r="C938" s="225"/>
      <c r="D938" s="222" t="str">
        <f t="shared" si="24"/>
        <v/>
      </c>
    </row>
    <row r="939" customHeight="1" spans="1:4">
      <c r="A939" s="220" t="s">
        <v>808</v>
      </c>
      <c r="B939" s="225"/>
      <c r="C939" s="225"/>
      <c r="D939" s="222" t="str">
        <f t="shared" si="24"/>
        <v/>
      </c>
    </row>
    <row r="940" customHeight="1" spans="1:4">
      <c r="A940" s="220" t="s">
        <v>823</v>
      </c>
      <c r="B940" s="225"/>
      <c r="C940" s="225"/>
      <c r="D940" s="222" t="str">
        <f t="shared" si="24"/>
        <v/>
      </c>
    </row>
    <row r="941" customHeight="1" spans="1:4">
      <c r="A941" s="220" t="s">
        <v>824</v>
      </c>
      <c r="B941" s="225"/>
      <c r="C941" s="225"/>
      <c r="D941" s="222" t="str">
        <f t="shared" si="24"/>
        <v/>
      </c>
    </row>
    <row r="942" customHeight="1" spans="1:4">
      <c r="A942" s="220" t="s">
        <v>825</v>
      </c>
      <c r="B942" s="224">
        <f>SUM(B943:B946)</f>
        <v>1032</v>
      </c>
      <c r="C942" s="224">
        <f>SUM(C943:C946)</f>
        <v>0</v>
      </c>
      <c r="D942" s="222">
        <f t="shared" si="24"/>
        <v>0</v>
      </c>
    </row>
    <row r="943" customHeight="1" spans="1:4">
      <c r="A943" s="220" t="s">
        <v>826</v>
      </c>
      <c r="B943" s="225">
        <v>1032</v>
      </c>
      <c r="C943" s="225"/>
      <c r="D943" s="222">
        <f t="shared" si="24"/>
        <v>0</v>
      </c>
    </row>
    <row r="944" customHeight="1" spans="1:4">
      <c r="A944" s="220" t="s">
        <v>827</v>
      </c>
      <c r="B944" s="225"/>
      <c r="C944" s="225"/>
      <c r="D944" s="222" t="str">
        <f t="shared" si="24"/>
        <v/>
      </c>
    </row>
    <row r="945" customHeight="1" spans="1:4">
      <c r="A945" s="220" t="s">
        <v>828</v>
      </c>
      <c r="B945" s="225"/>
      <c r="C945" s="225"/>
      <c r="D945" s="222" t="str">
        <f t="shared" si="24"/>
        <v/>
      </c>
    </row>
    <row r="946" customHeight="1" spans="1:4">
      <c r="A946" s="220" t="s">
        <v>829</v>
      </c>
      <c r="B946" s="225"/>
      <c r="C946" s="225"/>
      <c r="D946" s="222" t="str">
        <f t="shared" si="24"/>
        <v/>
      </c>
    </row>
    <row r="947" customHeight="1" spans="1:4">
      <c r="A947" s="220" t="s">
        <v>830</v>
      </c>
      <c r="B947" s="224">
        <f>SUM(B948:B949)</f>
        <v>0</v>
      </c>
      <c r="C947" s="224">
        <f>SUM(C948:C949)</f>
        <v>0</v>
      </c>
      <c r="D947" s="222" t="str">
        <f t="shared" si="24"/>
        <v/>
      </c>
    </row>
    <row r="948" customHeight="1" spans="1:4">
      <c r="A948" s="220" t="s">
        <v>831</v>
      </c>
      <c r="B948" s="225"/>
      <c r="C948" s="225"/>
      <c r="D948" s="222" t="str">
        <f t="shared" si="24"/>
        <v/>
      </c>
    </row>
    <row r="949" customHeight="1" spans="1:4">
      <c r="A949" s="220" t="s">
        <v>832</v>
      </c>
      <c r="B949" s="225"/>
      <c r="C949" s="225"/>
      <c r="D949" s="222" t="str">
        <f t="shared" si="24"/>
        <v/>
      </c>
    </row>
    <row r="950" customHeight="1" spans="1:4">
      <c r="A950" s="220" t="s">
        <v>833</v>
      </c>
      <c r="B950" s="224">
        <f>SUM(B951,B961,B977,B982,B996,B1002,B1009,)</f>
        <v>0</v>
      </c>
      <c r="C950" s="224">
        <f>SUM(C951,C961,C977,C982,C996,C1002,C1009,)</f>
        <v>0</v>
      </c>
      <c r="D950" s="222" t="str">
        <f t="shared" si="24"/>
        <v/>
      </c>
    </row>
    <row r="951" customHeight="1" spans="1:4">
      <c r="A951" s="220" t="s">
        <v>834</v>
      </c>
      <c r="B951" s="224">
        <f>SUM(B952:B960)</f>
        <v>0</v>
      </c>
      <c r="C951" s="224">
        <f>SUM(C952:C960)</f>
        <v>0</v>
      </c>
      <c r="D951" s="222" t="str">
        <f t="shared" si="24"/>
        <v/>
      </c>
    </row>
    <row r="952" customHeight="1" spans="1:4">
      <c r="A952" s="220" t="s">
        <v>675</v>
      </c>
      <c r="B952" s="225"/>
      <c r="C952" s="225"/>
      <c r="D952" s="222" t="str">
        <f t="shared" si="24"/>
        <v/>
      </c>
    </row>
    <row r="953" customHeight="1" spans="1:4">
      <c r="A953" s="220" t="s">
        <v>676</v>
      </c>
      <c r="B953" s="225"/>
      <c r="C953" s="225"/>
      <c r="D953" s="222" t="str">
        <f t="shared" si="24"/>
        <v/>
      </c>
    </row>
    <row r="954" customHeight="1" spans="1:4">
      <c r="A954" s="220" t="s">
        <v>677</v>
      </c>
      <c r="B954" s="225"/>
      <c r="C954" s="225"/>
      <c r="D954" s="222" t="str">
        <f t="shared" si="24"/>
        <v/>
      </c>
    </row>
    <row r="955" customHeight="1" spans="1:4">
      <c r="A955" s="220" t="s">
        <v>835</v>
      </c>
      <c r="B955" s="225"/>
      <c r="C955" s="225"/>
      <c r="D955" s="222" t="str">
        <f t="shared" si="24"/>
        <v/>
      </c>
    </row>
    <row r="956" customHeight="1" spans="1:4">
      <c r="A956" s="220" t="s">
        <v>836</v>
      </c>
      <c r="B956" s="225"/>
      <c r="C956" s="225"/>
      <c r="D956" s="222" t="str">
        <f t="shared" ref="D956:D1019" si="25">IF(B956=0,"",ROUND(C956/B956*100,1))</f>
        <v/>
      </c>
    </row>
    <row r="957" customHeight="1" spans="1:4">
      <c r="A957" s="220" t="s">
        <v>837</v>
      </c>
      <c r="B957" s="225"/>
      <c r="C957" s="225"/>
      <c r="D957" s="222" t="str">
        <f t="shared" si="25"/>
        <v/>
      </c>
    </row>
    <row r="958" customHeight="1" spans="1:4">
      <c r="A958" s="220" t="s">
        <v>838</v>
      </c>
      <c r="B958" s="225"/>
      <c r="C958" s="225"/>
      <c r="D958" s="222" t="str">
        <f t="shared" si="25"/>
        <v/>
      </c>
    </row>
    <row r="959" customHeight="1" spans="1:4">
      <c r="A959" s="220" t="s">
        <v>839</v>
      </c>
      <c r="B959" s="225"/>
      <c r="C959" s="225"/>
      <c r="D959" s="222" t="str">
        <f t="shared" si="25"/>
        <v/>
      </c>
    </row>
    <row r="960" customHeight="1" spans="1:4">
      <c r="A960" s="220" t="s">
        <v>840</v>
      </c>
      <c r="B960" s="225"/>
      <c r="C960" s="225"/>
      <c r="D960" s="222" t="str">
        <f t="shared" si="25"/>
        <v/>
      </c>
    </row>
    <row r="961" customHeight="1" spans="1:4">
      <c r="A961" s="220" t="s">
        <v>841</v>
      </c>
      <c r="B961" s="224">
        <f>SUM(B962:B976)</f>
        <v>0</v>
      </c>
      <c r="C961" s="224">
        <f>SUM(C962:C976)</f>
        <v>0</v>
      </c>
      <c r="D961" s="222" t="str">
        <f t="shared" si="25"/>
        <v/>
      </c>
    </row>
    <row r="962" customHeight="1" spans="1:4">
      <c r="A962" s="220" t="s">
        <v>675</v>
      </c>
      <c r="B962" s="225"/>
      <c r="C962" s="225"/>
      <c r="D962" s="222" t="str">
        <f t="shared" si="25"/>
        <v/>
      </c>
    </row>
    <row r="963" customHeight="1" spans="1:4">
      <c r="A963" s="220" t="s">
        <v>676</v>
      </c>
      <c r="B963" s="225"/>
      <c r="C963" s="225"/>
      <c r="D963" s="222" t="str">
        <f t="shared" si="25"/>
        <v/>
      </c>
    </row>
    <row r="964" customHeight="1" spans="1:4">
      <c r="A964" s="220" t="s">
        <v>677</v>
      </c>
      <c r="B964" s="225"/>
      <c r="C964" s="225"/>
      <c r="D964" s="222" t="str">
        <f t="shared" si="25"/>
        <v/>
      </c>
    </row>
    <row r="965" customHeight="1" spans="1:4">
      <c r="A965" s="220" t="s">
        <v>842</v>
      </c>
      <c r="B965" s="225"/>
      <c r="C965" s="225"/>
      <c r="D965" s="222" t="str">
        <f t="shared" si="25"/>
        <v/>
      </c>
    </row>
    <row r="966" customHeight="1" spans="1:4">
      <c r="A966" s="220" t="s">
        <v>843</v>
      </c>
      <c r="B966" s="225"/>
      <c r="C966" s="225"/>
      <c r="D966" s="222" t="str">
        <f t="shared" si="25"/>
        <v/>
      </c>
    </row>
    <row r="967" customHeight="1" spans="1:4">
      <c r="A967" s="220" t="s">
        <v>844</v>
      </c>
      <c r="B967" s="225"/>
      <c r="C967" s="225"/>
      <c r="D967" s="222" t="str">
        <f t="shared" si="25"/>
        <v/>
      </c>
    </row>
    <row r="968" customHeight="1" spans="1:4">
      <c r="A968" s="220" t="s">
        <v>845</v>
      </c>
      <c r="B968" s="225"/>
      <c r="C968" s="225"/>
      <c r="D968" s="222" t="str">
        <f t="shared" si="25"/>
        <v/>
      </c>
    </row>
    <row r="969" customHeight="1" spans="1:4">
      <c r="A969" s="220" t="s">
        <v>846</v>
      </c>
      <c r="B969" s="225"/>
      <c r="C969" s="225"/>
      <c r="D969" s="222" t="str">
        <f t="shared" si="25"/>
        <v/>
      </c>
    </row>
    <row r="970" customHeight="1" spans="1:4">
      <c r="A970" s="220" t="s">
        <v>847</v>
      </c>
      <c r="B970" s="225"/>
      <c r="C970" s="225"/>
      <c r="D970" s="222" t="str">
        <f t="shared" si="25"/>
        <v/>
      </c>
    </row>
    <row r="971" customHeight="1" spans="1:4">
      <c r="A971" s="220" t="s">
        <v>848</v>
      </c>
      <c r="B971" s="225"/>
      <c r="C971" s="225"/>
      <c r="D971" s="222" t="str">
        <f t="shared" si="25"/>
        <v/>
      </c>
    </row>
    <row r="972" customHeight="1" spans="1:4">
      <c r="A972" s="220" t="s">
        <v>849</v>
      </c>
      <c r="B972" s="225"/>
      <c r="C972" s="225"/>
      <c r="D972" s="222" t="str">
        <f t="shared" si="25"/>
        <v/>
      </c>
    </row>
    <row r="973" customHeight="1" spans="1:4">
      <c r="A973" s="220" t="s">
        <v>850</v>
      </c>
      <c r="B973" s="225"/>
      <c r="C973" s="225"/>
      <c r="D973" s="222" t="str">
        <f t="shared" si="25"/>
        <v/>
      </c>
    </row>
    <row r="974" customHeight="1" spans="1:4">
      <c r="A974" s="220" t="s">
        <v>851</v>
      </c>
      <c r="B974" s="225"/>
      <c r="C974" s="225"/>
      <c r="D974" s="222" t="str">
        <f t="shared" si="25"/>
        <v/>
      </c>
    </row>
    <row r="975" customHeight="1" spans="1:4">
      <c r="A975" s="220" t="s">
        <v>852</v>
      </c>
      <c r="B975" s="225"/>
      <c r="C975" s="225"/>
      <c r="D975" s="222" t="str">
        <f t="shared" si="25"/>
        <v/>
      </c>
    </row>
    <row r="976" customHeight="1" spans="1:4">
      <c r="A976" s="220" t="s">
        <v>853</v>
      </c>
      <c r="B976" s="225"/>
      <c r="C976" s="225"/>
      <c r="D976" s="222" t="str">
        <f t="shared" si="25"/>
        <v/>
      </c>
    </row>
    <row r="977" customHeight="1" spans="1:4">
      <c r="A977" s="220" t="s">
        <v>854</v>
      </c>
      <c r="B977" s="224">
        <f>SUM(B978:B981)</f>
        <v>0</v>
      </c>
      <c r="C977" s="224">
        <f>SUM(C978:C981)</f>
        <v>0</v>
      </c>
      <c r="D977" s="222" t="str">
        <f t="shared" si="25"/>
        <v/>
      </c>
    </row>
    <row r="978" customHeight="1" spans="1:4">
      <c r="A978" s="220" t="s">
        <v>675</v>
      </c>
      <c r="B978" s="225"/>
      <c r="C978" s="225"/>
      <c r="D978" s="222" t="str">
        <f t="shared" si="25"/>
        <v/>
      </c>
    </row>
    <row r="979" customHeight="1" spans="1:4">
      <c r="A979" s="220" t="s">
        <v>676</v>
      </c>
      <c r="B979" s="225"/>
      <c r="C979" s="225"/>
      <c r="D979" s="222" t="str">
        <f t="shared" si="25"/>
        <v/>
      </c>
    </row>
    <row r="980" customHeight="1" spans="1:4">
      <c r="A980" s="220" t="s">
        <v>677</v>
      </c>
      <c r="B980" s="225"/>
      <c r="C980" s="225"/>
      <c r="D980" s="222" t="str">
        <f t="shared" si="25"/>
        <v/>
      </c>
    </row>
    <row r="981" customHeight="1" spans="1:4">
      <c r="A981" s="220" t="s">
        <v>855</v>
      </c>
      <c r="B981" s="225"/>
      <c r="C981" s="225"/>
      <c r="D981" s="222" t="str">
        <f t="shared" si="25"/>
        <v/>
      </c>
    </row>
    <row r="982" customHeight="1" spans="1:4">
      <c r="A982" s="220" t="s">
        <v>856</v>
      </c>
      <c r="B982" s="224">
        <f>SUM(B983:B995)</f>
        <v>0</v>
      </c>
      <c r="C982" s="224">
        <f>SUM(C983:C995)</f>
        <v>0</v>
      </c>
      <c r="D982" s="222" t="str">
        <f t="shared" si="25"/>
        <v/>
      </c>
    </row>
    <row r="983" customHeight="1" spans="1:4">
      <c r="A983" s="220" t="s">
        <v>675</v>
      </c>
      <c r="B983" s="225"/>
      <c r="C983" s="225"/>
      <c r="D983" s="222" t="str">
        <f t="shared" si="25"/>
        <v/>
      </c>
    </row>
    <row r="984" customHeight="1" spans="1:4">
      <c r="A984" s="220" t="s">
        <v>676</v>
      </c>
      <c r="B984" s="225"/>
      <c r="C984" s="225"/>
      <c r="D984" s="222" t="str">
        <f t="shared" si="25"/>
        <v/>
      </c>
    </row>
    <row r="985" customHeight="1" spans="1:4">
      <c r="A985" s="220" t="s">
        <v>677</v>
      </c>
      <c r="B985" s="225"/>
      <c r="C985" s="225"/>
      <c r="D985" s="222" t="str">
        <f t="shared" si="25"/>
        <v/>
      </c>
    </row>
    <row r="986" customHeight="1" spans="1:4">
      <c r="A986" s="220" t="s">
        <v>857</v>
      </c>
      <c r="B986" s="225"/>
      <c r="C986" s="225"/>
      <c r="D986" s="222" t="str">
        <f t="shared" si="25"/>
        <v/>
      </c>
    </row>
    <row r="987" customHeight="1" spans="1:4">
      <c r="A987" s="220" t="s">
        <v>858</v>
      </c>
      <c r="B987" s="225"/>
      <c r="C987" s="225"/>
      <c r="D987" s="222" t="str">
        <f t="shared" si="25"/>
        <v/>
      </c>
    </row>
    <row r="988" customHeight="1" spans="1:4">
      <c r="A988" s="220" t="s">
        <v>859</v>
      </c>
      <c r="B988" s="225"/>
      <c r="C988" s="225"/>
      <c r="D988" s="222" t="str">
        <f t="shared" si="25"/>
        <v/>
      </c>
    </row>
    <row r="989" customHeight="1" spans="1:4">
      <c r="A989" s="220" t="s">
        <v>860</v>
      </c>
      <c r="B989" s="225"/>
      <c r="C989" s="225"/>
      <c r="D989" s="222" t="str">
        <f t="shared" si="25"/>
        <v/>
      </c>
    </row>
    <row r="990" customHeight="1" spans="1:4">
      <c r="A990" s="220" t="s">
        <v>861</v>
      </c>
      <c r="B990" s="225"/>
      <c r="C990" s="225"/>
      <c r="D990" s="222" t="str">
        <f t="shared" si="25"/>
        <v/>
      </c>
    </row>
    <row r="991" customHeight="1" spans="1:4">
      <c r="A991" s="220" t="s">
        <v>862</v>
      </c>
      <c r="B991" s="225"/>
      <c r="C991" s="225"/>
      <c r="D991" s="222" t="str">
        <f t="shared" si="25"/>
        <v/>
      </c>
    </row>
    <row r="992" customHeight="1" spans="1:4">
      <c r="A992" s="220" t="s">
        <v>863</v>
      </c>
      <c r="B992" s="225"/>
      <c r="C992" s="225"/>
      <c r="D992" s="222" t="str">
        <f t="shared" si="25"/>
        <v/>
      </c>
    </row>
    <row r="993" customHeight="1" spans="1:4">
      <c r="A993" s="220" t="s">
        <v>808</v>
      </c>
      <c r="B993" s="225"/>
      <c r="C993" s="225"/>
      <c r="D993" s="222" t="str">
        <f t="shared" si="25"/>
        <v/>
      </c>
    </row>
    <row r="994" customHeight="1" spans="1:4">
      <c r="A994" s="220" t="s">
        <v>864</v>
      </c>
      <c r="B994" s="225"/>
      <c r="C994" s="225"/>
      <c r="D994" s="222" t="str">
        <f t="shared" si="25"/>
        <v/>
      </c>
    </row>
    <row r="995" customHeight="1" spans="1:4">
      <c r="A995" s="220" t="s">
        <v>865</v>
      </c>
      <c r="B995" s="225"/>
      <c r="C995" s="225"/>
      <c r="D995" s="222" t="str">
        <f t="shared" si="25"/>
        <v/>
      </c>
    </row>
    <row r="996" customHeight="1" spans="1:4">
      <c r="A996" s="220" t="s">
        <v>866</v>
      </c>
      <c r="B996" s="224">
        <f>SUM(B997:B1001)</f>
        <v>0</v>
      </c>
      <c r="C996" s="224">
        <f>SUM(C997:C1001)</f>
        <v>0</v>
      </c>
      <c r="D996" s="222" t="str">
        <f t="shared" si="25"/>
        <v/>
      </c>
    </row>
    <row r="997" customHeight="1" spans="1:4">
      <c r="A997" s="220" t="s">
        <v>675</v>
      </c>
      <c r="B997" s="225"/>
      <c r="C997" s="225"/>
      <c r="D997" s="222" t="str">
        <f t="shared" si="25"/>
        <v/>
      </c>
    </row>
    <row r="998" customHeight="1" spans="1:4">
      <c r="A998" s="220" t="s">
        <v>676</v>
      </c>
      <c r="B998" s="225"/>
      <c r="C998" s="225"/>
      <c r="D998" s="222" t="str">
        <f t="shared" si="25"/>
        <v/>
      </c>
    </row>
    <row r="999" customHeight="1" spans="1:4">
      <c r="A999" s="220" t="s">
        <v>677</v>
      </c>
      <c r="B999" s="225"/>
      <c r="C999" s="225"/>
      <c r="D999" s="222" t="str">
        <f t="shared" si="25"/>
        <v/>
      </c>
    </row>
    <row r="1000" customHeight="1" spans="1:4">
      <c r="A1000" s="220" t="s">
        <v>867</v>
      </c>
      <c r="B1000" s="225"/>
      <c r="C1000" s="225"/>
      <c r="D1000" s="222" t="str">
        <f t="shared" si="25"/>
        <v/>
      </c>
    </row>
    <row r="1001" customHeight="1" spans="1:4">
      <c r="A1001" s="220" t="s">
        <v>868</v>
      </c>
      <c r="B1001" s="225"/>
      <c r="C1001" s="225"/>
      <c r="D1001" s="222" t="str">
        <f t="shared" si="25"/>
        <v/>
      </c>
    </row>
    <row r="1002" customHeight="1" spans="1:4">
      <c r="A1002" s="220" t="s">
        <v>869</v>
      </c>
      <c r="B1002" s="224">
        <f>SUM(B1003:B1008)</f>
        <v>0</v>
      </c>
      <c r="C1002" s="224">
        <f>SUM(C1003:C1008)</f>
        <v>0</v>
      </c>
      <c r="D1002" s="222" t="str">
        <f t="shared" si="25"/>
        <v/>
      </c>
    </row>
    <row r="1003" customHeight="1" spans="1:4">
      <c r="A1003" s="220" t="s">
        <v>675</v>
      </c>
      <c r="B1003" s="225"/>
      <c r="C1003" s="225"/>
      <c r="D1003" s="222" t="str">
        <f t="shared" si="25"/>
        <v/>
      </c>
    </row>
    <row r="1004" customHeight="1" spans="1:4">
      <c r="A1004" s="220" t="s">
        <v>676</v>
      </c>
      <c r="B1004" s="225"/>
      <c r="C1004" s="225"/>
      <c r="D1004" s="222" t="str">
        <f t="shared" si="25"/>
        <v/>
      </c>
    </row>
    <row r="1005" customHeight="1" spans="1:4">
      <c r="A1005" s="220" t="s">
        <v>677</v>
      </c>
      <c r="B1005" s="225"/>
      <c r="C1005" s="225"/>
      <c r="D1005" s="222" t="str">
        <f t="shared" si="25"/>
        <v/>
      </c>
    </row>
    <row r="1006" customHeight="1" spans="1:4">
      <c r="A1006" s="220" t="s">
        <v>870</v>
      </c>
      <c r="B1006" s="225"/>
      <c r="C1006" s="225"/>
      <c r="D1006" s="222" t="str">
        <f t="shared" si="25"/>
        <v/>
      </c>
    </row>
    <row r="1007" customHeight="1" spans="1:4">
      <c r="A1007" s="220" t="s">
        <v>871</v>
      </c>
      <c r="B1007" s="225"/>
      <c r="C1007" s="225"/>
      <c r="D1007" s="222" t="str">
        <f t="shared" si="25"/>
        <v/>
      </c>
    </row>
    <row r="1008" customHeight="1" spans="1:4">
      <c r="A1008" s="220" t="s">
        <v>872</v>
      </c>
      <c r="B1008" s="225"/>
      <c r="C1008" s="225"/>
      <c r="D1008" s="222" t="str">
        <f t="shared" si="25"/>
        <v/>
      </c>
    </row>
    <row r="1009" customHeight="1" spans="1:4">
      <c r="A1009" s="220" t="s">
        <v>873</v>
      </c>
      <c r="B1009" s="224">
        <f>SUM(B1010:B1014)</f>
        <v>0</v>
      </c>
      <c r="C1009" s="224">
        <f>SUM(C1010:C1014)</f>
        <v>0</v>
      </c>
      <c r="D1009" s="222" t="str">
        <f t="shared" si="25"/>
        <v/>
      </c>
    </row>
    <row r="1010" customHeight="1" spans="1:4">
      <c r="A1010" s="220" t="s">
        <v>874</v>
      </c>
      <c r="B1010" s="225"/>
      <c r="C1010" s="225"/>
      <c r="D1010" s="222" t="str">
        <f t="shared" si="25"/>
        <v/>
      </c>
    </row>
    <row r="1011" customHeight="1" spans="1:4">
      <c r="A1011" s="220" t="s">
        <v>875</v>
      </c>
      <c r="B1011" s="225"/>
      <c r="C1011" s="225"/>
      <c r="D1011" s="222" t="str">
        <f t="shared" si="25"/>
        <v/>
      </c>
    </row>
    <row r="1012" customHeight="1" spans="1:4">
      <c r="A1012" s="220" t="s">
        <v>876</v>
      </c>
      <c r="B1012" s="225"/>
      <c r="C1012" s="225"/>
      <c r="D1012" s="222" t="str">
        <f t="shared" si="25"/>
        <v/>
      </c>
    </row>
    <row r="1013" customHeight="1" spans="1:4">
      <c r="A1013" s="220" t="s">
        <v>877</v>
      </c>
      <c r="B1013" s="225"/>
      <c r="C1013" s="225"/>
      <c r="D1013" s="222" t="str">
        <f t="shared" si="25"/>
        <v/>
      </c>
    </row>
    <row r="1014" customHeight="1" spans="1:4">
      <c r="A1014" s="220" t="s">
        <v>878</v>
      </c>
      <c r="B1014" s="225"/>
      <c r="C1014" s="225"/>
      <c r="D1014" s="222" t="str">
        <f t="shared" si="25"/>
        <v/>
      </c>
    </row>
    <row r="1015" customHeight="1" spans="1:4">
      <c r="A1015" s="220" t="s">
        <v>879</v>
      </c>
      <c r="B1015" s="224">
        <f>SUM(B1016,B1026,B1032,)</f>
        <v>83</v>
      </c>
      <c r="C1015" s="224">
        <f>SUM(C1016,C1026,C1032,)</f>
        <v>0</v>
      </c>
      <c r="D1015" s="222">
        <f t="shared" si="25"/>
        <v>0</v>
      </c>
    </row>
    <row r="1016" customHeight="1" spans="1:4">
      <c r="A1016" s="220" t="s">
        <v>880</v>
      </c>
      <c r="B1016" s="224">
        <f>SUM(B1017:B1025)</f>
        <v>3</v>
      </c>
      <c r="C1016" s="224">
        <f>SUM(C1017:C1025)</f>
        <v>0</v>
      </c>
      <c r="D1016" s="222">
        <f t="shared" si="25"/>
        <v>0</v>
      </c>
    </row>
    <row r="1017" customHeight="1" spans="1:4">
      <c r="A1017" s="220" t="s">
        <v>675</v>
      </c>
      <c r="B1017" s="225"/>
      <c r="C1017" s="225"/>
      <c r="D1017" s="222" t="str">
        <f t="shared" si="25"/>
        <v/>
      </c>
    </row>
    <row r="1018" customHeight="1" spans="1:4">
      <c r="A1018" s="220" t="s">
        <v>676</v>
      </c>
      <c r="B1018" s="225"/>
      <c r="C1018" s="225"/>
      <c r="D1018" s="222" t="str">
        <f t="shared" si="25"/>
        <v/>
      </c>
    </row>
    <row r="1019" customHeight="1" spans="1:4">
      <c r="A1019" s="220" t="s">
        <v>677</v>
      </c>
      <c r="B1019" s="225"/>
      <c r="C1019" s="225"/>
      <c r="D1019" s="222" t="str">
        <f t="shared" si="25"/>
        <v/>
      </c>
    </row>
    <row r="1020" customHeight="1" spans="1:4">
      <c r="A1020" s="220" t="s">
        <v>881</v>
      </c>
      <c r="B1020" s="225"/>
      <c r="C1020" s="225"/>
      <c r="D1020" s="222" t="str">
        <f t="shared" ref="D1020:D1025" si="26">IF(B1020=0,"",ROUND(C1020/B1020*100,1))</f>
        <v/>
      </c>
    </row>
    <row r="1021" customHeight="1" spans="1:4">
      <c r="A1021" s="220" t="s">
        <v>882</v>
      </c>
      <c r="B1021" s="225"/>
      <c r="C1021" s="225"/>
      <c r="D1021" s="222" t="str">
        <f t="shared" si="26"/>
        <v/>
      </c>
    </row>
    <row r="1022" customHeight="1" spans="1:4">
      <c r="A1022" s="220" t="s">
        <v>883</v>
      </c>
      <c r="B1022" s="225"/>
      <c r="C1022" s="225"/>
      <c r="D1022" s="222" t="str">
        <f t="shared" si="26"/>
        <v/>
      </c>
    </row>
    <row r="1023" customHeight="1" spans="1:4">
      <c r="A1023" s="220" t="s">
        <v>884</v>
      </c>
      <c r="B1023" s="225"/>
      <c r="C1023" s="225"/>
      <c r="D1023" s="222" t="str">
        <f t="shared" si="26"/>
        <v/>
      </c>
    </row>
    <row r="1024" customHeight="1" spans="1:4">
      <c r="A1024" s="220" t="s">
        <v>693</v>
      </c>
      <c r="B1024" s="225"/>
      <c r="C1024" s="225"/>
      <c r="D1024" s="222" t="str">
        <f t="shared" si="26"/>
        <v/>
      </c>
    </row>
    <row r="1025" customHeight="1" spans="1:4">
      <c r="A1025" s="220" t="s">
        <v>885</v>
      </c>
      <c r="B1025" s="225">
        <v>3</v>
      </c>
      <c r="C1025" s="225"/>
      <c r="D1025" s="222">
        <f t="shared" si="26"/>
        <v>0</v>
      </c>
    </row>
    <row r="1026" customHeight="1" spans="1:4">
      <c r="A1026" s="220" t="s">
        <v>886</v>
      </c>
      <c r="B1026" s="224">
        <f>SUM(B1027:B1031)</f>
        <v>50</v>
      </c>
      <c r="C1026" s="224">
        <f>SUM(C1027:C1031)</f>
        <v>0</v>
      </c>
      <c r="D1026" s="222">
        <f t="shared" ref="D1026:D1074" si="27">IF(B1026=0,"",ROUND(C1026/B1026*100,1))</f>
        <v>0</v>
      </c>
    </row>
    <row r="1027" customHeight="1" spans="1:4">
      <c r="A1027" s="220" t="s">
        <v>675</v>
      </c>
      <c r="B1027" s="225"/>
      <c r="C1027" s="225"/>
      <c r="D1027" s="222" t="str">
        <f t="shared" si="27"/>
        <v/>
      </c>
    </row>
    <row r="1028" customHeight="1" spans="1:4">
      <c r="A1028" s="220" t="s">
        <v>676</v>
      </c>
      <c r="B1028" s="225"/>
      <c r="C1028" s="225"/>
      <c r="D1028" s="222" t="str">
        <f t="shared" si="27"/>
        <v/>
      </c>
    </row>
    <row r="1029" customHeight="1" spans="1:4">
      <c r="A1029" s="220" t="s">
        <v>677</v>
      </c>
      <c r="B1029" s="225"/>
      <c r="C1029" s="225"/>
      <c r="D1029" s="222" t="str">
        <f t="shared" si="27"/>
        <v/>
      </c>
    </row>
    <row r="1030" customHeight="1" spans="1:4">
      <c r="A1030" s="220" t="s">
        <v>887</v>
      </c>
      <c r="B1030" s="225"/>
      <c r="C1030" s="225"/>
      <c r="D1030" s="222" t="str">
        <f t="shared" si="27"/>
        <v/>
      </c>
    </row>
    <row r="1031" customHeight="1" spans="1:4">
      <c r="A1031" s="220" t="s">
        <v>888</v>
      </c>
      <c r="B1031" s="225">
        <v>50</v>
      </c>
      <c r="C1031" s="225"/>
      <c r="D1031" s="222">
        <f t="shared" si="27"/>
        <v>0</v>
      </c>
    </row>
    <row r="1032" customHeight="1" spans="1:4">
      <c r="A1032" s="220" t="s">
        <v>889</v>
      </c>
      <c r="B1032" s="224">
        <f>SUM(B1033:B1034)</f>
        <v>30</v>
      </c>
      <c r="C1032" s="224">
        <f>SUM(C1033:C1034)</f>
        <v>0</v>
      </c>
      <c r="D1032" s="222">
        <f t="shared" si="27"/>
        <v>0</v>
      </c>
    </row>
    <row r="1033" customHeight="1" spans="1:4">
      <c r="A1033" s="220" t="s">
        <v>890</v>
      </c>
      <c r="B1033" s="225"/>
      <c r="C1033" s="225"/>
      <c r="D1033" s="222" t="str">
        <f t="shared" si="27"/>
        <v/>
      </c>
    </row>
    <row r="1034" customHeight="1" spans="1:4">
      <c r="A1034" s="220" t="s">
        <v>891</v>
      </c>
      <c r="B1034" s="225">
        <v>30</v>
      </c>
      <c r="C1034" s="225"/>
      <c r="D1034" s="222">
        <f t="shared" si="27"/>
        <v>0</v>
      </c>
    </row>
    <row r="1035" customHeight="1" spans="1:4">
      <c r="A1035" s="220" t="s">
        <v>892</v>
      </c>
      <c r="B1035" s="224">
        <f>SUM(B1036,B1043,B1049,)</f>
        <v>113</v>
      </c>
      <c r="C1035" s="224">
        <f>SUM(C1036,C1043,C1049,)</f>
        <v>0</v>
      </c>
      <c r="D1035" s="222">
        <f t="shared" si="27"/>
        <v>0</v>
      </c>
    </row>
    <row r="1036" customHeight="1" spans="1:4">
      <c r="A1036" s="220" t="s">
        <v>893</v>
      </c>
      <c r="B1036" s="224">
        <f>SUM(B1037:B1042)</f>
        <v>0</v>
      </c>
      <c r="C1036" s="224">
        <f>SUM(C1037:C1042)</f>
        <v>0</v>
      </c>
      <c r="D1036" s="222" t="str">
        <f t="shared" si="27"/>
        <v/>
      </c>
    </row>
    <row r="1037" customHeight="1" spans="1:4">
      <c r="A1037" s="220" t="s">
        <v>675</v>
      </c>
      <c r="B1037" s="225"/>
      <c r="C1037" s="225"/>
      <c r="D1037" s="222" t="str">
        <f t="shared" si="27"/>
        <v/>
      </c>
    </row>
    <row r="1038" customHeight="1" spans="1:4">
      <c r="A1038" s="220" t="s">
        <v>676</v>
      </c>
      <c r="B1038" s="225"/>
      <c r="C1038" s="225"/>
      <c r="D1038" s="222" t="str">
        <f t="shared" si="27"/>
        <v/>
      </c>
    </row>
    <row r="1039" customHeight="1" spans="1:4">
      <c r="A1039" s="220" t="s">
        <v>677</v>
      </c>
      <c r="B1039" s="225"/>
      <c r="C1039" s="225"/>
      <c r="D1039" s="222" t="str">
        <f t="shared" si="27"/>
        <v/>
      </c>
    </row>
    <row r="1040" customHeight="1" spans="1:4">
      <c r="A1040" s="220" t="s">
        <v>894</v>
      </c>
      <c r="B1040" s="225"/>
      <c r="C1040" s="225"/>
      <c r="D1040" s="222" t="str">
        <f t="shared" si="27"/>
        <v/>
      </c>
    </row>
    <row r="1041" customHeight="1" spans="1:4">
      <c r="A1041" s="220" t="s">
        <v>693</v>
      </c>
      <c r="B1041" s="225"/>
      <c r="C1041" s="225"/>
      <c r="D1041" s="222" t="str">
        <f t="shared" si="27"/>
        <v/>
      </c>
    </row>
    <row r="1042" customHeight="1" spans="1:4">
      <c r="A1042" s="220" t="s">
        <v>895</v>
      </c>
      <c r="B1042" s="225"/>
      <c r="C1042" s="225"/>
      <c r="D1042" s="222" t="str">
        <f t="shared" si="27"/>
        <v/>
      </c>
    </row>
    <row r="1043" customHeight="1" spans="1:4">
      <c r="A1043" s="220" t="s">
        <v>896</v>
      </c>
      <c r="B1043" s="224">
        <f>SUM(B1044:B1048)</f>
        <v>0</v>
      </c>
      <c r="C1043" s="224">
        <f>SUM(C1044:C1048)</f>
        <v>0</v>
      </c>
      <c r="D1043" s="222" t="str">
        <f t="shared" si="27"/>
        <v/>
      </c>
    </row>
    <row r="1044" customHeight="1" spans="1:4">
      <c r="A1044" s="220" t="s">
        <v>897</v>
      </c>
      <c r="B1044" s="225"/>
      <c r="C1044" s="225"/>
      <c r="D1044" s="222" t="str">
        <f t="shared" si="27"/>
        <v/>
      </c>
    </row>
    <row r="1045" customHeight="1" spans="1:4">
      <c r="A1045" s="220" t="s">
        <v>898</v>
      </c>
      <c r="B1045" s="225"/>
      <c r="C1045" s="225"/>
      <c r="D1045" s="222" t="str">
        <f t="shared" si="27"/>
        <v/>
      </c>
    </row>
    <row r="1046" customHeight="1" spans="1:4">
      <c r="A1046" s="220" t="s">
        <v>899</v>
      </c>
      <c r="B1046" s="225"/>
      <c r="C1046" s="225"/>
      <c r="D1046" s="222" t="str">
        <f t="shared" si="27"/>
        <v/>
      </c>
    </row>
    <row r="1047" customHeight="1" spans="1:4">
      <c r="A1047" s="220" t="s">
        <v>900</v>
      </c>
      <c r="B1047" s="225"/>
      <c r="C1047" s="225"/>
      <c r="D1047" s="222" t="str">
        <f t="shared" si="27"/>
        <v/>
      </c>
    </row>
    <row r="1048" customHeight="1" spans="1:4">
      <c r="A1048" s="220" t="s">
        <v>901</v>
      </c>
      <c r="B1048" s="225"/>
      <c r="C1048" s="225"/>
      <c r="D1048" s="222" t="str">
        <f t="shared" si="27"/>
        <v/>
      </c>
    </row>
    <row r="1049" customHeight="1" spans="1:4">
      <c r="A1049" s="220" t="s">
        <v>902</v>
      </c>
      <c r="B1049" s="225">
        <v>113</v>
      </c>
      <c r="C1049" s="225"/>
      <c r="D1049" s="222">
        <f t="shared" si="27"/>
        <v>0</v>
      </c>
    </row>
    <row r="1050" customHeight="1" spans="1:4">
      <c r="A1050" s="220" t="s">
        <v>903</v>
      </c>
      <c r="B1050" s="224">
        <f>SUM(B1051:B1059)</f>
        <v>0</v>
      </c>
      <c r="C1050" s="224">
        <f>SUM(C1051:C1059)</f>
        <v>0</v>
      </c>
      <c r="D1050" s="222" t="str">
        <f t="shared" si="27"/>
        <v/>
      </c>
    </row>
    <row r="1051" customHeight="1" spans="1:4">
      <c r="A1051" s="220" t="s">
        <v>904</v>
      </c>
      <c r="B1051" s="225"/>
      <c r="C1051" s="225"/>
      <c r="D1051" s="222" t="str">
        <f t="shared" si="27"/>
        <v/>
      </c>
    </row>
    <row r="1052" customHeight="1" spans="1:4">
      <c r="A1052" s="220" t="s">
        <v>905</v>
      </c>
      <c r="B1052" s="225"/>
      <c r="C1052" s="225"/>
      <c r="D1052" s="222" t="str">
        <f t="shared" si="27"/>
        <v/>
      </c>
    </row>
    <row r="1053" customHeight="1" spans="1:4">
      <c r="A1053" s="220" t="s">
        <v>906</v>
      </c>
      <c r="B1053" s="225"/>
      <c r="C1053" s="225"/>
      <c r="D1053" s="222" t="str">
        <f t="shared" si="27"/>
        <v/>
      </c>
    </row>
    <row r="1054" customHeight="1" spans="1:4">
      <c r="A1054" s="220" t="s">
        <v>907</v>
      </c>
      <c r="B1054" s="225"/>
      <c r="C1054" s="225"/>
      <c r="D1054" s="222" t="str">
        <f t="shared" si="27"/>
        <v/>
      </c>
    </row>
    <row r="1055" customHeight="1" spans="1:4">
      <c r="A1055" s="220" t="s">
        <v>908</v>
      </c>
      <c r="B1055" s="225"/>
      <c r="C1055" s="225"/>
      <c r="D1055" s="222" t="str">
        <f t="shared" si="27"/>
        <v/>
      </c>
    </row>
    <row r="1056" customHeight="1" spans="1:4">
      <c r="A1056" s="220" t="s">
        <v>909</v>
      </c>
      <c r="B1056" s="225"/>
      <c r="C1056" s="225"/>
      <c r="D1056" s="222" t="str">
        <f t="shared" si="27"/>
        <v/>
      </c>
    </row>
    <row r="1057" customHeight="1" spans="1:4">
      <c r="A1057" s="220" t="s">
        <v>910</v>
      </c>
      <c r="B1057" s="225"/>
      <c r="C1057" s="225"/>
      <c r="D1057" s="222" t="str">
        <f t="shared" si="27"/>
        <v/>
      </c>
    </row>
    <row r="1058" customHeight="1" spans="1:4">
      <c r="A1058" s="220" t="s">
        <v>911</v>
      </c>
      <c r="B1058" s="225"/>
      <c r="C1058" s="225"/>
      <c r="D1058" s="222" t="str">
        <f t="shared" si="27"/>
        <v/>
      </c>
    </row>
    <row r="1059" customHeight="1" spans="1:4">
      <c r="A1059" s="220" t="s">
        <v>912</v>
      </c>
      <c r="B1059" s="225"/>
      <c r="C1059" s="225"/>
      <c r="D1059" s="222" t="str">
        <f t="shared" si="27"/>
        <v/>
      </c>
    </row>
    <row r="1060" customHeight="1" spans="1:4">
      <c r="A1060" s="220" t="s">
        <v>913</v>
      </c>
      <c r="B1060" s="224">
        <f>SUM(B1061,B1075,B1090,)</f>
        <v>0</v>
      </c>
      <c r="C1060" s="224">
        <f>SUM(C1061,C1075,C1090,)</f>
        <v>0</v>
      </c>
      <c r="D1060" s="222" t="str">
        <f t="shared" si="27"/>
        <v/>
      </c>
    </row>
    <row r="1061" customHeight="1" spans="1:4">
      <c r="A1061" s="220" t="s">
        <v>914</v>
      </c>
      <c r="B1061" s="224">
        <f>SUM(B1062:B1074)</f>
        <v>0</v>
      </c>
      <c r="C1061" s="224">
        <f>SUM(C1062:C1074)</f>
        <v>0</v>
      </c>
      <c r="D1061" s="222" t="str">
        <f t="shared" si="27"/>
        <v/>
      </c>
    </row>
    <row r="1062" customHeight="1" spans="1:4">
      <c r="A1062" s="220" t="s">
        <v>675</v>
      </c>
      <c r="B1062" s="225"/>
      <c r="C1062" s="225"/>
      <c r="D1062" s="222" t="str">
        <f t="shared" si="27"/>
        <v/>
      </c>
    </row>
    <row r="1063" customHeight="1" spans="1:4">
      <c r="A1063" s="220" t="s">
        <v>676</v>
      </c>
      <c r="B1063" s="225"/>
      <c r="C1063" s="225"/>
      <c r="D1063" s="222" t="str">
        <f t="shared" si="27"/>
        <v/>
      </c>
    </row>
    <row r="1064" customHeight="1" spans="1:4">
      <c r="A1064" s="220" t="s">
        <v>677</v>
      </c>
      <c r="B1064" s="225"/>
      <c r="C1064" s="225"/>
      <c r="D1064" s="222" t="str">
        <f t="shared" si="27"/>
        <v/>
      </c>
    </row>
    <row r="1065" customHeight="1" spans="1:4">
      <c r="A1065" s="220" t="s">
        <v>915</v>
      </c>
      <c r="B1065" s="225"/>
      <c r="C1065" s="225"/>
      <c r="D1065" s="222" t="str">
        <f t="shared" si="27"/>
        <v/>
      </c>
    </row>
    <row r="1066" customHeight="1" spans="1:4">
      <c r="A1066" s="220" t="s">
        <v>916</v>
      </c>
      <c r="B1066" s="225"/>
      <c r="C1066" s="225"/>
      <c r="D1066" s="222" t="str">
        <f t="shared" si="27"/>
        <v/>
      </c>
    </row>
    <row r="1067" customHeight="1" spans="1:4">
      <c r="A1067" s="220" t="s">
        <v>917</v>
      </c>
      <c r="B1067" s="225"/>
      <c r="C1067" s="225"/>
      <c r="D1067" s="222" t="str">
        <f t="shared" si="27"/>
        <v/>
      </c>
    </row>
    <row r="1068" customHeight="1" spans="1:4">
      <c r="A1068" s="220" t="s">
        <v>918</v>
      </c>
      <c r="B1068" s="225"/>
      <c r="C1068" s="225"/>
      <c r="D1068" s="222" t="str">
        <f t="shared" si="27"/>
        <v/>
      </c>
    </row>
    <row r="1069" customHeight="1" spans="1:4">
      <c r="A1069" s="220" t="s">
        <v>919</v>
      </c>
      <c r="B1069" s="225"/>
      <c r="C1069" s="225"/>
      <c r="D1069" s="222" t="str">
        <f t="shared" si="27"/>
        <v/>
      </c>
    </row>
    <row r="1070" customHeight="1" spans="1:4">
      <c r="A1070" s="220" t="s">
        <v>920</v>
      </c>
      <c r="B1070" s="225"/>
      <c r="C1070" s="225"/>
      <c r="D1070" s="222" t="str">
        <f t="shared" si="27"/>
        <v/>
      </c>
    </row>
    <row r="1071" customHeight="1" spans="1:4">
      <c r="A1071" s="220" t="s">
        <v>921</v>
      </c>
      <c r="B1071" s="225"/>
      <c r="C1071" s="225"/>
      <c r="D1071" s="222" t="str">
        <f t="shared" si="27"/>
        <v/>
      </c>
    </row>
    <row r="1072" customHeight="1" spans="1:4">
      <c r="A1072" s="220" t="s">
        <v>922</v>
      </c>
      <c r="B1072" s="225"/>
      <c r="C1072" s="225"/>
      <c r="D1072" s="222" t="str">
        <f t="shared" si="27"/>
        <v/>
      </c>
    </row>
    <row r="1073" customHeight="1" spans="1:4">
      <c r="A1073" s="220" t="s">
        <v>693</v>
      </c>
      <c r="B1073" s="225"/>
      <c r="C1073" s="225"/>
      <c r="D1073" s="222" t="str">
        <f t="shared" si="27"/>
        <v/>
      </c>
    </row>
    <row r="1074" customHeight="1" spans="1:4">
      <c r="A1074" s="220" t="s">
        <v>923</v>
      </c>
      <c r="B1074" s="225"/>
      <c r="C1074" s="225"/>
      <c r="D1074" s="222" t="str">
        <f t="shared" si="27"/>
        <v/>
      </c>
    </row>
    <row r="1075" customHeight="1" spans="1:4">
      <c r="A1075" s="220" t="s">
        <v>924</v>
      </c>
      <c r="B1075" s="224">
        <f>SUM(B1076:B1089)</f>
        <v>0</v>
      </c>
      <c r="C1075" s="224">
        <f>SUM(C1076:C1089)</f>
        <v>0</v>
      </c>
      <c r="D1075" s="222" t="str">
        <f t="shared" ref="D1075:D1099" si="28">IF(B1075=0,"",ROUND(C1075/B1075*100,1))</f>
        <v/>
      </c>
    </row>
    <row r="1076" customHeight="1" spans="1:4">
      <c r="A1076" s="220" t="s">
        <v>675</v>
      </c>
      <c r="B1076" s="225"/>
      <c r="C1076" s="225"/>
      <c r="D1076" s="222" t="str">
        <f t="shared" si="28"/>
        <v/>
      </c>
    </row>
    <row r="1077" customHeight="1" spans="1:4">
      <c r="A1077" s="220" t="s">
        <v>676</v>
      </c>
      <c r="B1077" s="225"/>
      <c r="C1077" s="225"/>
      <c r="D1077" s="222" t="str">
        <f t="shared" si="28"/>
        <v/>
      </c>
    </row>
    <row r="1078" customHeight="1" spans="1:4">
      <c r="A1078" s="220" t="s">
        <v>677</v>
      </c>
      <c r="B1078" s="225"/>
      <c r="C1078" s="225"/>
      <c r="D1078" s="222" t="str">
        <f t="shared" si="28"/>
        <v/>
      </c>
    </row>
    <row r="1079" customHeight="1" spans="1:4">
      <c r="A1079" s="220" t="s">
        <v>925</v>
      </c>
      <c r="B1079" s="225"/>
      <c r="C1079" s="225"/>
      <c r="D1079" s="222" t="str">
        <f t="shared" si="28"/>
        <v/>
      </c>
    </row>
    <row r="1080" customHeight="1" spans="1:4">
      <c r="A1080" s="220" t="s">
        <v>926</v>
      </c>
      <c r="B1080" s="225"/>
      <c r="C1080" s="225"/>
      <c r="D1080" s="222" t="str">
        <f t="shared" si="28"/>
        <v/>
      </c>
    </row>
    <row r="1081" customHeight="1" spans="1:4">
      <c r="A1081" s="220" t="s">
        <v>927</v>
      </c>
      <c r="B1081" s="225"/>
      <c r="C1081" s="225"/>
      <c r="D1081" s="222" t="str">
        <f t="shared" si="28"/>
        <v/>
      </c>
    </row>
    <row r="1082" customHeight="1" spans="1:4">
      <c r="A1082" s="220" t="s">
        <v>928</v>
      </c>
      <c r="B1082" s="225"/>
      <c r="C1082" s="225"/>
      <c r="D1082" s="222" t="str">
        <f t="shared" si="28"/>
        <v/>
      </c>
    </row>
    <row r="1083" customHeight="1" spans="1:4">
      <c r="A1083" s="220" t="s">
        <v>929</v>
      </c>
      <c r="B1083" s="225"/>
      <c r="C1083" s="225"/>
      <c r="D1083" s="222" t="str">
        <f t="shared" si="28"/>
        <v/>
      </c>
    </row>
    <row r="1084" customHeight="1" spans="1:4">
      <c r="A1084" s="220" t="s">
        <v>930</v>
      </c>
      <c r="B1084" s="225"/>
      <c r="C1084" s="225"/>
      <c r="D1084" s="222" t="str">
        <f t="shared" si="28"/>
        <v/>
      </c>
    </row>
    <row r="1085" customHeight="1" spans="1:4">
      <c r="A1085" s="220" t="s">
        <v>931</v>
      </c>
      <c r="B1085" s="225"/>
      <c r="C1085" s="225"/>
      <c r="D1085" s="222" t="str">
        <f t="shared" si="28"/>
        <v/>
      </c>
    </row>
    <row r="1086" customHeight="1" spans="1:4">
      <c r="A1086" s="220" t="s">
        <v>932</v>
      </c>
      <c r="B1086" s="225"/>
      <c r="C1086" s="225"/>
      <c r="D1086" s="222" t="str">
        <f t="shared" si="28"/>
        <v/>
      </c>
    </row>
    <row r="1087" customHeight="1" spans="1:4">
      <c r="A1087" s="220" t="s">
        <v>933</v>
      </c>
      <c r="B1087" s="225"/>
      <c r="C1087" s="225"/>
      <c r="D1087" s="222" t="str">
        <f t="shared" si="28"/>
        <v/>
      </c>
    </row>
    <row r="1088" customHeight="1" spans="1:4">
      <c r="A1088" s="220" t="s">
        <v>934</v>
      </c>
      <c r="B1088" s="225"/>
      <c r="C1088" s="225"/>
      <c r="D1088" s="222" t="str">
        <f t="shared" si="28"/>
        <v/>
      </c>
    </row>
    <row r="1089" customHeight="1" spans="1:4">
      <c r="A1089" s="220" t="s">
        <v>935</v>
      </c>
      <c r="B1089" s="225"/>
      <c r="C1089" s="225"/>
      <c r="D1089" s="222" t="str">
        <f t="shared" si="28"/>
        <v/>
      </c>
    </row>
    <row r="1090" customHeight="1" spans="1:4">
      <c r="A1090" s="220" t="s">
        <v>936</v>
      </c>
      <c r="B1090" s="225"/>
      <c r="C1090" s="225"/>
      <c r="D1090" s="222" t="str">
        <f t="shared" si="28"/>
        <v/>
      </c>
    </row>
    <row r="1091" customHeight="1" spans="1:4">
      <c r="A1091" s="220" t="s">
        <v>937</v>
      </c>
      <c r="B1091" s="224">
        <f>SUM(B1092,B1102,B1106,)</f>
        <v>16597</v>
      </c>
      <c r="C1091" s="224">
        <f>SUM(C1092,C1102,C1106,)</f>
        <v>4582</v>
      </c>
      <c r="D1091" s="222">
        <f t="shared" si="28"/>
        <v>27.6</v>
      </c>
    </row>
    <row r="1092" customHeight="1" spans="1:4">
      <c r="A1092" s="220" t="s">
        <v>938</v>
      </c>
      <c r="B1092" s="224">
        <f>SUM(B1093:B1101)</f>
        <v>16597</v>
      </c>
      <c r="C1092" s="224">
        <f>SUM(C1093:C1101)</f>
        <v>4582</v>
      </c>
      <c r="D1092" s="222">
        <f t="shared" si="28"/>
        <v>27.6</v>
      </c>
    </row>
    <row r="1093" customHeight="1" spans="1:4">
      <c r="A1093" s="220" t="s">
        <v>939</v>
      </c>
      <c r="B1093" s="225"/>
      <c r="C1093" s="225"/>
      <c r="D1093" s="222" t="str">
        <f t="shared" si="28"/>
        <v/>
      </c>
    </row>
    <row r="1094" customHeight="1" spans="1:4">
      <c r="A1094" s="220" t="s">
        <v>940</v>
      </c>
      <c r="B1094" s="225"/>
      <c r="C1094" s="225"/>
      <c r="D1094" s="222" t="str">
        <f t="shared" si="28"/>
        <v/>
      </c>
    </row>
    <row r="1095" customHeight="1" spans="1:4">
      <c r="A1095" s="220" t="s">
        <v>941</v>
      </c>
      <c r="B1095" s="225">
        <v>67</v>
      </c>
      <c r="C1095" s="225"/>
      <c r="D1095" s="222">
        <f t="shared" si="28"/>
        <v>0</v>
      </c>
    </row>
    <row r="1096" customHeight="1" spans="1:4">
      <c r="A1096" s="220" t="s">
        <v>942</v>
      </c>
      <c r="B1096" s="225"/>
      <c r="C1096" s="225"/>
      <c r="D1096" s="222" t="str">
        <f t="shared" si="28"/>
        <v/>
      </c>
    </row>
    <row r="1097" customHeight="1" spans="1:5">
      <c r="A1097" s="220" t="s">
        <v>943</v>
      </c>
      <c r="B1097" s="225"/>
      <c r="C1097" s="225"/>
      <c r="D1097" s="222" t="str">
        <f t="shared" si="28"/>
        <v/>
      </c>
      <c r="E1097" s="233"/>
    </row>
    <row r="1098" customHeight="1" spans="1:4">
      <c r="A1098" s="220" t="s">
        <v>944</v>
      </c>
      <c r="B1098" s="225"/>
      <c r="C1098" s="225"/>
      <c r="D1098" s="222" t="str">
        <f t="shared" si="28"/>
        <v/>
      </c>
    </row>
    <row r="1099" customHeight="1" spans="1:7">
      <c r="A1099" s="220" t="s">
        <v>945</v>
      </c>
      <c r="B1099" s="225"/>
      <c r="C1099" s="225"/>
      <c r="D1099" s="222" t="str">
        <f t="shared" si="28"/>
        <v/>
      </c>
      <c r="F1099" s="233"/>
      <c r="G1099" s="233"/>
    </row>
    <row r="1100" customHeight="1" spans="1:4">
      <c r="A1100" s="220" t="s">
        <v>946</v>
      </c>
      <c r="B1100" s="225">
        <v>16530</v>
      </c>
      <c r="C1100" s="225">
        <v>4582</v>
      </c>
      <c r="D1100" s="222"/>
    </row>
    <row r="1101" customHeight="1" spans="1:4">
      <c r="A1101" s="220" t="s">
        <v>947</v>
      </c>
      <c r="B1101" s="225"/>
      <c r="C1101" s="225"/>
      <c r="D1101" s="222" t="str">
        <f t="shared" ref="D1101:D1149" si="29">IF(B1101=0,"",ROUND(C1101/B1101*100,1))</f>
        <v/>
      </c>
    </row>
    <row r="1102" customHeight="1" spans="1:4">
      <c r="A1102" s="220" t="s">
        <v>948</v>
      </c>
      <c r="B1102" s="224">
        <f>SUM(B1103:B1105)</f>
        <v>0</v>
      </c>
      <c r="C1102" s="224">
        <f>SUM(C1103:C1105)</f>
        <v>0</v>
      </c>
      <c r="D1102" s="222" t="str">
        <f t="shared" si="29"/>
        <v/>
      </c>
    </row>
    <row r="1103" customHeight="1" spans="1:4">
      <c r="A1103" s="220" t="s">
        <v>949</v>
      </c>
      <c r="B1103" s="225"/>
      <c r="C1103" s="225"/>
      <c r="D1103" s="222" t="str">
        <f t="shared" si="29"/>
        <v/>
      </c>
    </row>
    <row r="1104" customHeight="1" spans="1:4">
      <c r="A1104" s="220" t="s">
        <v>950</v>
      </c>
      <c r="B1104" s="225"/>
      <c r="C1104" s="225"/>
      <c r="D1104" s="222" t="str">
        <f t="shared" si="29"/>
        <v/>
      </c>
    </row>
    <row r="1105" customHeight="1" spans="1:4">
      <c r="A1105" s="220" t="s">
        <v>951</v>
      </c>
      <c r="B1105" s="225"/>
      <c r="C1105" s="225"/>
      <c r="D1105" s="222" t="str">
        <f t="shared" si="29"/>
        <v/>
      </c>
    </row>
    <row r="1106" customHeight="1" spans="1:4">
      <c r="A1106" s="220" t="s">
        <v>952</v>
      </c>
      <c r="B1106" s="224">
        <f>SUM(B1107:B1109)</f>
        <v>0</v>
      </c>
      <c r="C1106" s="224">
        <f>SUM(C1107:C1109)</f>
        <v>0</v>
      </c>
      <c r="D1106" s="222" t="str">
        <f t="shared" si="29"/>
        <v/>
      </c>
    </row>
    <row r="1107" customHeight="1" spans="1:4">
      <c r="A1107" s="220" t="s">
        <v>953</v>
      </c>
      <c r="B1107" s="225"/>
      <c r="C1107" s="225"/>
      <c r="D1107" s="222" t="str">
        <f t="shared" si="29"/>
        <v/>
      </c>
    </row>
    <row r="1108" customHeight="1" spans="1:4">
      <c r="A1108" s="220" t="s">
        <v>954</v>
      </c>
      <c r="B1108" s="225"/>
      <c r="C1108" s="225"/>
      <c r="D1108" s="222" t="str">
        <f t="shared" si="29"/>
        <v/>
      </c>
    </row>
    <row r="1109" customHeight="1" spans="1:4">
      <c r="A1109" s="220" t="s">
        <v>955</v>
      </c>
      <c r="B1109" s="225"/>
      <c r="C1109" s="225"/>
      <c r="D1109" s="222" t="str">
        <f t="shared" si="29"/>
        <v/>
      </c>
    </row>
    <row r="1110" customHeight="1" spans="1:4">
      <c r="A1110" s="220" t="s">
        <v>956</v>
      </c>
      <c r="B1110" s="224">
        <f>SUM(B1111,B1126,B1140,B1145,B1151,)</f>
        <v>303</v>
      </c>
      <c r="C1110" s="224">
        <f>SUM(C1111,C1126,C1140,C1145,C1151,)</f>
        <v>0</v>
      </c>
      <c r="D1110" s="222">
        <f t="shared" si="29"/>
        <v>0</v>
      </c>
    </row>
    <row r="1111" customHeight="1" spans="1:4">
      <c r="A1111" s="220" t="s">
        <v>957</v>
      </c>
      <c r="B1111" s="224">
        <f>SUM(B1112:B1125)</f>
        <v>0</v>
      </c>
      <c r="C1111" s="224">
        <f>SUM(C1112:C1125)</f>
        <v>0</v>
      </c>
      <c r="D1111" s="222" t="str">
        <f t="shared" si="29"/>
        <v/>
      </c>
    </row>
    <row r="1112" customHeight="1" spans="1:4">
      <c r="A1112" s="220" t="s">
        <v>675</v>
      </c>
      <c r="B1112" s="225"/>
      <c r="C1112" s="225"/>
      <c r="D1112" s="222" t="str">
        <f t="shared" si="29"/>
        <v/>
      </c>
    </row>
    <row r="1113" customHeight="1" spans="1:4">
      <c r="A1113" s="220" t="s">
        <v>676</v>
      </c>
      <c r="B1113" s="225"/>
      <c r="C1113" s="225"/>
      <c r="D1113" s="222" t="str">
        <f t="shared" si="29"/>
        <v/>
      </c>
    </row>
    <row r="1114" customHeight="1" spans="1:4">
      <c r="A1114" s="220" t="s">
        <v>677</v>
      </c>
      <c r="B1114" s="225"/>
      <c r="C1114" s="225"/>
      <c r="D1114" s="222" t="str">
        <f t="shared" si="29"/>
        <v/>
      </c>
    </row>
    <row r="1115" customHeight="1" spans="1:4">
      <c r="A1115" s="220" t="s">
        <v>958</v>
      </c>
      <c r="B1115" s="225"/>
      <c r="C1115" s="225"/>
      <c r="D1115" s="222" t="str">
        <f t="shared" si="29"/>
        <v/>
      </c>
    </row>
    <row r="1116" customHeight="1" spans="1:4">
      <c r="A1116" s="220" t="s">
        <v>959</v>
      </c>
      <c r="B1116" s="225"/>
      <c r="C1116" s="225"/>
      <c r="D1116" s="222" t="str">
        <f t="shared" si="29"/>
        <v/>
      </c>
    </row>
    <row r="1117" customHeight="1" spans="1:4">
      <c r="A1117" s="220" t="s">
        <v>960</v>
      </c>
      <c r="B1117" s="225"/>
      <c r="C1117" s="225"/>
      <c r="D1117" s="222" t="str">
        <f t="shared" si="29"/>
        <v/>
      </c>
    </row>
    <row r="1118" customHeight="1" spans="1:4">
      <c r="A1118" s="220" t="s">
        <v>961</v>
      </c>
      <c r="B1118" s="225"/>
      <c r="C1118" s="225"/>
      <c r="D1118" s="222" t="str">
        <f t="shared" si="29"/>
        <v/>
      </c>
    </row>
    <row r="1119" customHeight="1" spans="1:4">
      <c r="A1119" s="220" t="s">
        <v>962</v>
      </c>
      <c r="B1119" s="225"/>
      <c r="C1119" s="225"/>
      <c r="D1119" s="222" t="str">
        <f t="shared" si="29"/>
        <v/>
      </c>
    </row>
    <row r="1120" customHeight="1" spans="1:4">
      <c r="A1120" s="220" t="s">
        <v>963</v>
      </c>
      <c r="B1120" s="225"/>
      <c r="C1120" s="225"/>
      <c r="D1120" s="222" t="str">
        <f t="shared" si="29"/>
        <v/>
      </c>
    </row>
    <row r="1121" customHeight="1" spans="1:4">
      <c r="A1121" s="220" t="s">
        <v>964</v>
      </c>
      <c r="B1121" s="225"/>
      <c r="C1121" s="225"/>
      <c r="D1121" s="222" t="str">
        <f t="shared" si="29"/>
        <v/>
      </c>
    </row>
    <row r="1122" customHeight="1" spans="1:4">
      <c r="A1122" s="220" t="s">
        <v>965</v>
      </c>
      <c r="B1122" s="225"/>
      <c r="C1122" s="225"/>
      <c r="D1122" s="222" t="str">
        <f t="shared" si="29"/>
        <v/>
      </c>
    </row>
    <row r="1123" customHeight="1" spans="1:4">
      <c r="A1123" s="220" t="s">
        <v>966</v>
      </c>
      <c r="B1123" s="225"/>
      <c r="C1123" s="225"/>
      <c r="D1123" s="222" t="str">
        <f t="shared" si="29"/>
        <v/>
      </c>
    </row>
    <row r="1124" customHeight="1" spans="1:4">
      <c r="A1124" s="220" t="s">
        <v>693</v>
      </c>
      <c r="B1124" s="225"/>
      <c r="C1124" s="225"/>
      <c r="D1124" s="222" t="str">
        <f t="shared" si="29"/>
        <v/>
      </c>
    </row>
    <row r="1125" customHeight="1" spans="1:4">
      <c r="A1125" s="220" t="s">
        <v>967</v>
      </c>
      <c r="B1125" s="225"/>
      <c r="C1125" s="225"/>
      <c r="D1125" s="222" t="str">
        <f t="shared" si="29"/>
        <v/>
      </c>
    </row>
    <row r="1126" customHeight="1" spans="1:4">
      <c r="A1126" s="220" t="s">
        <v>968</v>
      </c>
      <c r="B1126" s="224">
        <f>SUM(B1127:B1139)</f>
        <v>0</v>
      </c>
      <c r="C1126" s="224">
        <f>SUM(C1127:C1139)</f>
        <v>0</v>
      </c>
      <c r="D1126" s="222" t="str">
        <f t="shared" si="29"/>
        <v/>
      </c>
    </row>
    <row r="1127" customHeight="1" spans="1:4">
      <c r="A1127" s="220" t="s">
        <v>675</v>
      </c>
      <c r="B1127" s="225"/>
      <c r="C1127" s="225"/>
      <c r="D1127" s="222" t="str">
        <f t="shared" si="29"/>
        <v/>
      </c>
    </row>
    <row r="1128" customHeight="1" spans="1:4">
      <c r="A1128" s="220" t="s">
        <v>676</v>
      </c>
      <c r="B1128" s="225"/>
      <c r="C1128" s="225"/>
      <c r="D1128" s="222" t="str">
        <f t="shared" si="29"/>
        <v/>
      </c>
    </row>
    <row r="1129" customHeight="1" spans="1:4">
      <c r="A1129" s="220" t="s">
        <v>677</v>
      </c>
      <c r="B1129" s="225"/>
      <c r="C1129" s="225"/>
      <c r="D1129" s="222" t="str">
        <f t="shared" si="29"/>
        <v/>
      </c>
    </row>
    <row r="1130" customHeight="1" spans="1:4">
      <c r="A1130" s="220" t="s">
        <v>969</v>
      </c>
      <c r="B1130" s="225"/>
      <c r="C1130" s="225"/>
      <c r="D1130" s="222" t="str">
        <f t="shared" si="29"/>
        <v/>
      </c>
    </row>
    <row r="1131" customHeight="1" spans="1:4">
      <c r="A1131" s="220" t="s">
        <v>970</v>
      </c>
      <c r="B1131" s="225"/>
      <c r="C1131" s="225"/>
      <c r="D1131" s="222" t="str">
        <f t="shared" si="29"/>
        <v/>
      </c>
    </row>
    <row r="1132" customHeight="1" spans="1:4">
      <c r="A1132" s="220" t="s">
        <v>971</v>
      </c>
      <c r="B1132" s="225"/>
      <c r="C1132" s="225"/>
      <c r="D1132" s="222" t="str">
        <f t="shared" si="29"/>
        <v/>
      </c>
    </row>
    <row r="1133" customHeight="1" spans="1:4">
      <c r="A1133" s="220" t="s">
        <v>972</v>
      </c>
      <c r="B1133" s="225"/>
      <c r="C1133" s="225"/>
      <c r="D1133" s="222" t="str">
        <f t="shared" si="29"/>
        <v/>
      </c>
    </row>
    <row r="1134" customHeight="1" spans="1:4">
      <c r="A1134" s="220" t="s">
        <v>973</v>
      </c>
      <c r="B1134" s="225"/>
      <c r="C1134" s="225"/>
      <c r="D1134" s="222" t="str">
        <f t="shared" si="29"/>
        <v/>
      </c>
    </row>
    <row r="1135" customHeight="1" spans="1:4">
      <c r="A1135" s="220" t="s">
        <v>974</v>
      </c>
      <c r="B1135" s="225"/>
      <c r="C1135" s="225"/>
      <c r="D1135" s="222" t="str">
        <f t="shared" si="29"/>
        <v/>
      </c>
    </row>
    <row r="1136" customHeight="1" spans="1:4">
      <c r="A1136" s="220" t="s">
        <v>975</v>
      </c>
      <c r="B1136" s="225"/>
      <c r="C1136" s="225"/>
      <c r="D1136" s="222" t="str">
        <f t="shared" si="29"/>
        <v/>
      </c>
    </row>
    <row r="1137" customHeight="1" spans="1:4">
      <c r="A1137" s="220" t="s">
        <v>976</v>
      </c>
      <c r="B1137" s="225"/>
      <c r="C1137" s="225"/>
      <c r="D1137" s="222" t="str">
        <f t="shared" si="29"/>
        <v/>
      </c>
    </row>
    <row r="1138" customHeight="1" spans="1:4">
      <c r="A1138" s="220" t="s">
        <v>693</v>
      </c>
      <c r="B1138" s="225"/>
      <c r="C1138" s="225"/>
      <c r="D1138" s="222" t="str">
        <f t="shared" si="29"/>
        <v/>
      </c>
    </row>
    <row r="1139" customHeight="1" spans="1:4">
      <c r="A1139" s="220" t="s">
        <v>977</v>
      </c>
      <c r="B1139" s="225"/>
      <c r="C1139" s="225"/>
      <c r="D1139" s="222" t="str">
        <f t="shared" si="29"/>
        <v/>
      </c>
    </row>
    <row r="1140" customHeight="1" spans="1:4">
      <c r="A1140" s="220" t="s">
        <v>978</v>
      </c>
      <c r="B1140" s="224">
        <f>SUM(B1141:B1144)</f>
        <v>0</v>
      </c>
      <c r="C1140" s="224">
        <f>SUM(C1141:C1144)</f>
        <v>0</v>
      </c>
      <c r="D1140" s="222" t="str">
        <f t="shared" si="29"/>
        <v/>
      </c>
    </row>
    <row r="1141" customHeight="1" spans="1:4">
      <c r="A1141" s="220" t="s">
        <v>979</v>
      </c>
      <c r="B1141" s="225"/>
      <c r="C1141" s="225"/>
      <c r="D1141" s="222" t="str">
        <f t="shared" si="29"/>
        <v/>
      </c>
    </row>
    <row r="1142" customHeight="1" spans="1:4">
      <c r="A1142" s="220" t="s">
        <v>980</v>
      </c>
      <c r="B1142" s="225"/>
      <c r="C1142" s="225"/>
      <c r="D1142" s="222" t="str">
        <f t="shared" si="29"/>
        <v/>
      </c>
    </row>
    <row r="1143" customHeight="1" spans="1:4">
      <c r="A1143" s="220" t="s">
        <v>981</v>
      </c>
      <c r="B1143" s="225"/>
      <c r="C1143" s="225"/>
      <c r="D1143" s="222" t="str">
        <f t="shared" si="29"/>
        <v/>
      </c>
    </row>
    <row r="1144" customHeight="1" spans="1:4">
      <c r="A1144" s="220" t="s">
        <v>982</v>
      </c>
      <c r="B1144" s="225"/>
      <c r="C1144" s="225"/>
      <c r="D1144" s="222" t="str">
        <f t="shared" si="29"/>
        <v/>
      </c>
    </row>
    <row r="1145" customHeight="1" spans="1:4">
      <c r="A1145" s="220" t="s">
        <v>983</v>
      </c>
      <c r="B1145" s="224">
        <f>SUM(B1146:B1150)</f>
        <v>0</v>
      </c>
      <c r="C1145" s="224">
        <f>SUM(C1146:C1150)</f>
        <v>0</v>
      </c>
      <c r="D1145" s="222" t="str">
        <f t="shared" si="29"/>
        <v/>
      </c>
    </row>
    <row r="1146" customHeight="1" spans="1:4">
      <c r="A1146" s="220" t="s">
        <v>984</v>
      </c>
      <c r="B1146" s="225"/>
      <c r="C1146" s="225"/>
      <c r="D1146" s="222" t="str">
        <f t="shared" si="29"/>
        <v/>
      </c>
    </row>
    <row r="1147" customHeight="1" spans="1:4">
      <c r="A1147" s="220" t="s">
        <v>985</v>
      </c>
      <c r="B1147" s="225"/>
      <c r="C1147" s="225"/>
      <c r="D1147" s="222" t="str">
        <f t="shared" si="29"/>
        <v/>
      </c>
    </row>
    <row r="1148" customHeight="1" spans="1:4">
      <c r="A1148" s="220" t="s">
        <v>986</v>
      </c>
      <c r="B1148" s="225"/>
      <c r="C1148" s="225"/>
      <c r="D1148" s="222" t="str">
        <f t="shared" si="29"/>
        <v/>
      </c>
    </row>
    <row r="1149" customHeight="1" spans="1:4">
      <c r="A1149" s="220" t="s">
        <v>987</v>
      </c>
      <c r="B1149" s="225"/>
      <c r="C1149" s="225"/>
      <c r="D1149" s="222" t="str">
        <f t="shared" si="29"/>
        <v/>
      </c>
    </row>
    <row r="1150" customHeight="1" spans="1:4">
      <c r="A1150" s="220" t="s">
        <v>988</v>
      </c>
      <c r="B1150" s="225"/>
      <c r="C1150" s="225"/>
      <c r="D1150" s="222" t="str">
        <f t="shared" ref="D1150:D1202" si="30">IF(B1150=0,"",ROUND(C1150/B1150*100,1))</f>
        <v/>
      </c>
    </row>
    <row r="1151" customHeight="1" spans="1:4">
      <c r="A1151" s="220" t="s">
        <v>989</v>
      </c>
      <c r="B1151" s="224">
        <f>SUM(B1152:B1162)</f>
        <v>303</v>
      </c>
      <c r="C1151" s="224">
        <f>SUM(C1152:C1162)</f>
        <v>0</v>
      </c>
      <c r="D1151" s="222">
        <f t="shared" si="30"/>
        <v>0</v>
      </c>
    </row>
    <row r="1152" customHeight="1" spans="1:4">
      <c r="A1152" s="220" t="s">
        <v>990</v>
      </c>
      <c r="B1152" s="225"/>
      <c r="C1152" s="225"/>
      <c r="D1152" s="222" t="str">
        <f t="shared" si="30"/>
        <v/>
      </c>
    </row>
    <row r="1153" customHeight="1" spans="1:4">
      <c r="A1153" s="220" t="s">
        <v>991</v>
      </c>
      <c r="B1153" s="225"/>
      <c r="C1153" s="225"/>
      <c r="D1153" s="222" t="str">
        <f t="shared" si="30"/>
        <v/>
      </c>
    </row>
    <row r="1154" customHeight="1" spans="1:4">
      <c r="A1154" s="220" t="s">
        <v>992</v>
      </c>
      <c r="B1154" s="225"/>
      <c r="C1154" s="225"/>
      <c r="D1154" s="222" t="str">
        <f t="shared" si="30"/>
        <v/>
      </c>
    </row>
    <row r="1155" customHeight="1" spans="1:4">
      <c r="A1155" s="220" t="s">
        <v>993</v>
      </c>
      <c r="B1155" s="225"/>
      <c r="C1155" s="225"/>
      <c r="D1155" s="222" t="str">
        <f t="shared" si="30"/>
        <v/>
      </c>
    </row>
    <row r="1156" customHeight="1" spans="1:4">
      <c r="A1156" s="220" t="s">
        <v>994</v>
      </c>
      <c r="B1156" s="225"/>
      <c r="C1156" s="225"/>
      <c r="D1156" s="222" t="str">
        <f t="shared" si="30"/>
        <v/>
      </c>
    </row>
    <row r="1157" customHeight="1" spans="1:4">
      <c r="A1157" s="220" t="s">
        <v>995</v>
      </c>
      <c r="B1157" s="225"/>
      <c r="C1157" s="225"/>
      <c r="D1157" s="222" t="str">
        <f t="shared" si="30"/>
        <v/>
      </c>
    </row>
    <row r="1158" customHeight="1" spans="1:4">
      <c r="A1158" s="220" t="s">
        <v>996</v>
      </c>
      <c r="B1158" s="225"/>
      <c r="C1158" s="225"/>
      <c r="D1158" s="222" t="str">
        <f t="shared" si="30"/>
        <v/>
      </c>
    </row>
    <row r="1159" customHeight="1" spans="1:4">
      <c r="A1159" s="220" t="s">
        <v>997</v>
      </c>
      <c r="B1159" s="225">
        <v>303</v>
      </c>
      <c r="C1159" s="225"/>
      <c r="D1159" s="222">
        <f t="shared" si="30"/>
        <v>0</v>
      </c>
    </row>
    <row r="1160" customHeight="1" spans="1:4">
      <c r="A1160" s="220" t="s">
        <v>998</v>
      </c>
      <c r="B1160" s="225"/>
      <c r="C1160" s="225"/>
      <c r="D1160" s="222" t="str">
        <f t="shared" si="30"/>
        <v/>
      </c>
    </row>
    <row r="1161" customHeight="1" spans="1:4">
      <c r="A1161" s="220" t="s">
        <v>999</v>
      </c>
      <c r="B1161" s="225"/>
      <c r="C1161" s="225"/>
      <c r="D1161" s="222" t="str">
        <f t="shared" si="30"/>
        <v/>
      </c>
    </row>
    <row r="1162" customHeight="1" spans="1:4">
      <c r="A1162" s="220" t="s">
        <v>1000</v>
      </c>
      <c r="B1162" s="225"/>
      <c r="C1162" s="225"/>
      <c r="D1162" s="222" t="str">
        <f t="shared" si="30"/>
        <v/>
      </c>
    </row>
    <row r="1163" customHeight="1" spans="1:4">
      <c r="A1163" s="220" t="s">
        <v>1001</v>
      </c>
      <c r="B1163" s="224">
        <f>SUM(B1164+B1176+B1182)</f>
        <v>430</v>
      </c>
      <c r="C1163" s="224">
        <f>SUM(C1164+C1176+C1182)</f>
        <v>465</v>
      </c>
      <c r="D1163" s="222"/>
    </row>
    <row r="1164" customHeight="1" spans="1:4">
      <c r="A1164" s="220" t="s">
        <v>1002</v>
      </c>
      <c r="B1164" s="224">
        <f>SUM(B1165:B1175)</f>
        <v>170</v>
      </c>
      <c r="C1164" s="224">
        <f>SUM(C1165:C1175)</f>
        <v>165</v>
      </c>
      <c r="D1164" s="222"/>
    </row>
    <row r="1165" customHeight="1" spans="1:4">
      <c r="A1165" s="220" t="s">
        <v>675</v>
      </c>
      <c r="B1165" s="225">
        <v>140</v>
      </c>
      <c r="C1165" s="225">
        <v>156</v>
      </c>
      <c r="D1165" s="222"/>
    </row>
    <row r="1166" customHeight="1" spans="1:4">
      <c r="A1166" s="220" t="s">
        <v>1003</v>
      </c>
      <c r="B1166" s="225"/>
      <c r="C1166" s="225"/>
      <c r="D1166" s="222"/>
    </row>
    <row r="1167" customHeight="1" spans="1:4">
      <c r="A1167" s="220" t="s">
        <v>677</v>
      </c>
      <c r="B1167" s="225"/>
      <c r="C1167" s="225"/>
      <c r="D1167" s="222"/>
    </row>
    <row r="1168" customHeight="1" spans="1:4">
      <c r="A1168" s="220" t="s">
        <v>1004</v>
      </c>
      <c r="B1168" s="225"/>
      <c r="C1168" s="225"/>
      <c r="D1168" s="222"/>
    </row>
    <row r="1169" customHeight="1" spans="1:4">
      <c r="A1169" s="220" t="s">
        <v>1005</v>
      </c>
      <c r="B1169" s="225"/>
      <c r="C1169" s="225"/>
      <c r="D1169" s="222"/>
    </row>
    <row r="1170" customHeight="1" spans="1:4">
      <c r="A1170" s="220" t="s">
        <v>1006</v>
      </c>
      <c r="B1170" s="225"/>
      <c r="C1170" s="225"/>
      <c r="D1170" s="222"/>
    </row>
    <row r="1171" customHeight="1" spans="1:4">
      <c r="A1171" s="220" t="s">
        <v>1007</v>
      </c>
      <c r="B1171" s="225"/>
      <c r="C1171" s="225"/>
      <c r="D1171" s="222"/>
    </row>
    <row r="1172" customHeight="1" spans="1:4">
      <c r="A1172" s="220" t="s">
        <v>1008</v>
      </c>
      <c r="B1172" s="225"/>
      <c r="C1172" s="225"/>
      <c r="D1172" s="222"/>
    </row>
    <row r="1173" customHeight="1" spans="1:4">
      <c r="A1173" s="220" t="s">
        <v>1009</v>
      </c>
      <c r="B1173" s="225"/>
      <c r="C1173" s="225"/>
      <c r="D1173" s="222"/>
    </row>
    <row r="1174" customHeight="1" spans="1:4">
      <c r="A1174" s="220" t="s">
        <v>693</v>
      </c>
      <c r="B1174" s="225"/>
      <c r="C1174" s="225"/>
      <c r="D1174" s="222"/>
    </row>
    <row r="1175" customHeight="1" spans="1:4">
      <c r="A1175" s="220" t="s">
        <v>1010</v>
      </c>
      <c r="B1175" s="225">
        <v>30</v>
      </c>
      <c r="C1175" s="225">
        <v>9</v>
      </c>
      <c r="D1175" s="222"/>
    </row>
    <row r="1176" customHeight="1" spans="1:4">
      <c r="A1176" s="220" t="s">
        <v>1011</v>
      </c>
      <c r="B1176" s="224">
        <f>SUM(B1177:B1181)</f>
        <v>260</v>
      </c>
      <c r="C1176" s="224">
        <f>SUM(C1177:C1181)</f>
        <v>300</v>
      </c>
      <c r="D1176" s="222"/>
    </row>
    <row r="1177" customHeight="1" spans="1:4">
      <c r="A1177" s="220" t="s">
        <v>675</v>
      </c>
      <c r="B1177" s="225"/>
      <c r="C1177" s="225"/>
      <c r="D1177" s="222"/>
    </row>
    <row r="1178" customHeight="1" spans="1:4">
      <c r="A1178" s="220" t="s">
        <v>676</v>
      </c>
      <c r="B1178" s="225"/>
      <c r="C1178" s="225"/>
      <c r="D1178" s="222"/>
    </row>
    <row r="1179" customHeight="1" spans="1:4">
      <c r="A1179" s="220" t="s">
        <v>677</v>
      </c>
      <c r="B1179" s="225"/>
      <c r="C1179" s="225"/>
      <c r="D1179" s="222"/>
    </row>
    <row r="1180" customHeight="1" spans="1:4">
      <c r="A1180" s="220" t="s">
        <v>1012</v>
      </c>
      <c r="B1180" s="225"/>
      <c r="C1180" s="225"/>
      <c r="D1180" s="222"/>
    </row>
    <row r="1181" customHeight="1" spans="1:4">
      <c r="A1181" s="220" t="s">
        <v>1013</v>
      </c>
      <c r="B1181" s="225">
        <v>260</v>
      </c>
      <c r="C1181" s="225">
        <v>300</v>
      </c>
      <c r="D1181" s="222"/>
    </row>
    <row r="1182" customHeight="1" spans="1:4">
      <c r="A1182" s="220" t="s">
        <v>1014</v>
      </c>
      <c r="B1182" s="224">
        <f>SUM(B1183:B1187)</f>
        <v>0</v>
      </c>
      <c r="C1182" s="224">
        <f>SUM(C1183:C1187)</f>
        <v>0</v>
      </c>
      <c r="D1182" s="222"/>
    </row>
    <row r="1183" customHeight="1" spans="1:4">
      <c r="A1183" s="220" t="s">
        <v>675</v>
      </c>
      <c r="B1183" s="225"/>
      <c r="C1183" s="225"/>
      <c r="D1183" s="222"/>
    </row>
    <row r="1184" customHeight="1" spans="1:4">
      <c r="A1184" s="220" t="s">
        <v>676</v>
      </c>
      <c r="B1184" s="225"/>
      <c r="C1184" s="225"/>
      <c r="D1184" s="222"/>
    </row>
    <row r="1185" customHeight="1" spans="1:4">
      <c r="A1185" s="220" t="s">
        <v>677</v>
      </c>
      <c r="B1185" s="225"/>
      <c r="C1185" s="225"/>
      <c r="D1185" s="222"/>
    </row>
    <row r="1186" customHeight="1" spans="1:4">
      <c r="A1186" s="220" t="s">
        <v>1015</v>
      </c>
      <c r="B1186" s="225"/>
      <c r="C1186" s="225"/>
      <c r="D1186" s="222"/>
    </row>
    <row r="1187" customHeight="1" spans="1:4">
      <c r="A1187" s="220" t="s">
        <v>1016</v>
      </c>
      <c r="B1187" s="225"/>
      <c r="C1187" s="225"/>
      <c r="D1187" s="222"/>
    </row>
    <row r="1188" customHeight="1" spans="1:4">
      <c r="A1188" s="220" t="s">
        <v>1017</v>
      </c>
      <c r="B1188" s="225"/>
      <c r="C1188" s="225">
        <v>350</v>
      </c>
      <c r="D1188" s="222" t="str">
        <f t="shared" si="30"/>
        <v/>
      </c>
    </row>
    <row r="1189" customHeight="1" spans="1:4">
      <c r="A1189" s="220" t="s">
        <v>1018</v>
      </c>
      <c r="B1189" s="224">
        <f>SUM(B1190)</f>
        <v>617</v>
      </c>
      <c r="C1189" s="224">
        <f>SUM(C1190)</f>
        <v>630</v>
      </c>
      <c r="D1189" s="222">
        <f t="shared" si="30"/>
        <v>102.1</v>
      </c>
    </row>
    <row r="1190" customHeight="1" spans="1:4">
      <c r="A1190" s="220" t="s">
        <v>1019</v>
      </c>
      <c r="B1190" s="224">
        <f>SUM(B1191:B1194)</f>
        <v>617</v>
      </c>
      <c r="C1190" s="224">
        <f>SUM(C1191:C1194)</f>
        <v>630</v>
      </c>
      <c r="D1190" s="222">
        <f t="shared" si="30"/>
        <v>102.1</v>
      </c>
    </row>
    <row r="1191" customHeight="1" spans="1:4">
      <c r="A1191" s="220" t="s">
        <v>1020</v>
      </c>
      <c r="B1191" s="227">
        <v>617</v>
      </c>
      <c r="C1191" s="225">
        <v>630</v>
      </c>
      <c r="D1191" s="222">
        <f t="shared" si="30"/>
        <v>102.1</v>
      </c>
    </row>
    <row r="1192" customHeight="1" spans="1:4">
      <c r="A1192" s="220" t="s">
        <v>1021</v>
      </c>
      <c r="B1192" s="225"/>
      <c r="C1192" s="225"/>
      <c r="D1192" s="222" t="str">
        <f t="shared" si="30"/>
        <v/>
      </c>
    </row>
    <row r="1193" customHeight="1" spans="1:4">
      <c r="A1193" s="220" t="s">
        <v>1022</v>
      </c>
      <c r="B1193" s="225"/>
      <c r="C1193" s="225"/>
      <c r="D1193" s="222" t="str">
        <f t="shared" si="30"/>
        <v/>
      </c>
    </row>
    <row r="1194" customHeight="1" spans="1:4">
      <c r="A1194" s="220" t="s">
        <v>1023</v>
      </c>
      <c r="B1194" s="225"/>
      <c r="C1194" s="225"/>
      <c r="D1194" s="222" t="str">
        <f t="shared" si="30"/>
        <v/>
      </c>
    </row>
    <row r="1195" customHeight="1" spans="1:4">
      <c r="A1195" s="220" t="s">
        <v>1024</v>
      </c>
      <c r="B1195" s="224">
        <f>SUM(B1196)</f>
        <v>0</v>
      </c>
      <c r="C1195" s="224">
        <f>SUM(C1196)</f>
        <v>0</v>
      </c>
      <c r="D1195" s="222" t="str">
        <f t="shared" si="30"/>
        <v/>
      </c>
    </row>
    <row r="1196" customHeight="1" spans="1:4">
      <c r="A1196" s="220" t="s">
        <v>1025</v>
      </c>
      <c r="B1196" s="225"/>
      <c r="C1196" s="225"/>
      <c r="D1196" s="222" t="str">
        <f t="shared" si="30"/>
        <v/>
      </c>
    </row>
    <row r="1197" customHeight="1" spans="1:4">
      <c r="A1197" s="220" t="s">
        <v>1026</v>
      </c>
      <c r="B1197" s="224">
        <f>SUM(B1198:B1199)</f>
        <v>0</v>
      </c>
      <c r="C1197" s="224">
        <f>SUM(C1198:C1199)</f>
        <v>0</v>
      </c>
      <c r="D1197" s="222" t="str">
        <f t="shared" si="30"/>
        <v/>
      </c>
    </row>
    <row r="1198" customHeight="1" spans="1:4">
      <c r="A1198" s="220" t="s">
        <v>1027</v>
      </c>
      <c r="B1198" s="225"/>
      <c r="C1198" s="225"/>
      <c r="D1198" s="222" t="str">
        <f t="shared" si="30"/>
        <v/>
      </c>
    </row>
    <row r="1199" customHeight="1" spans="1:4">
      <c r="A1199" s="220" t="s">
        <v>1028</v>
      </c>
      <c r="B1199" s="225"/>
      <c r="C1199" s="225"/>
      <c r="D1199" s="222" t="str">
        <f t="shared" si="30"/>
        <v/>
      </c>
    </row>
    <row r="1200" customHeight="1" spans="1:4">
      <c r="A1200" s="220"/>
      <c r="B1200" s="225"/>
      <c r="C1200" s="225"/>
      <c r="D1200" s="222" t="str">
        <f t="shared" si="30"/>
        <v/>
      </c>
    </row>
    <row r="1201" customHeight="1" spans="1:4">
      <c r="A1201" s="220"/>
      <c r="B1201" s="225"/>
      <c r="C1201" s="225"/>
      <c r="D1201" s="222" t="str">
        <f t="shared" si="30"/>
        <v/>
      </c>
    </row>
    <row r="1202" customHeight="1" spans="1:4">
      <c r="A1202" s="234" t="s">
        <v>1029</v>
      </c>
      <c r="B1202" s="221">
        <f>SUM(B1197,B1195,B1189,B1188,B1163,B1110,B1091,B1060,B1050,B1035,B1015,B950,B886,B782,B764,B691,B619,B500,B454,B400,B347,B259,B247,B244,B5,)</f>
        <v>75542</v>
      </c>
      <c r="C1202" s="221">
        <f>SUM(C1197,C1195,C1189,C1188,C1163,C1110,C1091,C1060,C1050,C1035,C1015,C950,C886,C782,C764,C691,C619,C500,C454,C400,C347,C259,C247,C244,C5,)</f>
        <v>49128</v>
      </c>
      <c r="D1202" s="222">
        <f t="shared" si="30"/>
        <v>65</v>
      </c>
    </row>
  </sheetData>
  <sheetProtection formatCells="0" formatColumns="0" formatRows="0"/>
  <protectedRanges>
    <protectedRange sqref="B1093:C1101 B1103:C1105 B1107:C1109 B1112:C1125 B1127:C1139 B1141:C1144 B1146:C1150 B1191:C1194 B1196:C1196 B1198:C1199 B1152:C1188" name="区域19"/>
    <protectedRange sqref="B1017:C1025 B1027:C1031 B1033:C1034 B1037:C1042 B1044:C1049 B1051:C1059 B1062:C1074 B1076:C1090" name="区域18"/>
    <protectedRange sqref="B888:C909 B911:C919 B921:C929 B931:C934 B936:C941 B943:C946 B948:C949 B952:C960 B962:C976 B978:C981 B983:C995 B997:C1001 B1003:C1008 B1010:C1014" name="区域17"/>
    <protectedRange sqref="B784:C807 B809:C828 B830:C854 B856:C865 B867:C872 B874:C879 B881:C882 B884:C885" name="区域16"/>
    <protectedRange sqref="B621:C624 B626:C637 B639:C641 B643:C653 B655:C656 B658:C660 B662:C665 B667:C671 B673:C675 B693:C700 B702:C704 B706:C712 B714:C718 B720:C725 B727:C731 B733:C734 B736:C739 B741:C747 B749:C763 B766:C775 B777:C781 B677:C690" name="区域15"/>
    <protectedRange sqref="B535:C537 B539:C547 B549:C555 B557:C561 B563:C568 B570:C577 B579:C582 B584:C585 B587:C588 B590:C591 B593:C594 B596:C597 B599:C601 B603:C618" name="区域14"/>
    <protectedRange sqref="B436:C441 B443:C445 B447:C448 B450:C453 B456:C468 B470:C476 B478:C487 B489:C495 B497:C499 B502:C514 B516:C522 B524:C524 B526:C533" name="区域13"/>
    <protectedRange sqref="B375:C377 B379:C381 B383:C385 B387:C391 B393:C399 B402:C405 B407:C413 B415:C419 B421:C424 B426:C429 B431:C434" name="区域12"/>
    <protectedRange sqref="B431:C434 B436:C441 B443:C445 B447:C448 B450:C453 B456:C468 B470:C476 B478:C487 B489:C495 B497:C499" name="区域11"/>
    <protectedRange sqref="B375:C377 B379:C381 B383:C385 B387:C391 B393:C399 B402:C405 B407:C413 B415:C419 B421:C424 B426:C429" name="区域10"/>
    <protectedRange sqref="B346:C346 B349:C352 B354:C361 B363:C367 B369:C373" name="区域9"/>
    <protectedRange sqref="B299:C313 B315:C323 B325:C332 B334:C340 B342:C345" name="区域8"/>
    <protectedRange sqref="B261:C262 B264:C273 B275:C280 B282:C288 B290:C297" name="区域7"/>
    <protectedRange sqref="B207:C211 B249:C258 B242:C243 B245:C246 B213:C240" name="区域6"/>
    <protectedRange sqref="B171:C176 B178:C183 B185:C190 B192:C197 B199:C205" name="区域5"/>
    <protectedRange sqref="B143:C148 B150:C156 B158:C162 B164:C169" name="区域4"/>
    <protectedRange sqref="B112:C119 B121:C130 B132:C141" name="区域3"/>
    <protectedRange sqref="B61:C70 B72:C82 B84:C91 B93:C100 B102:C110" name="区域2"/>
    <protectedRange sqref="B7:C17 B19:C26 B28:C37 B39:C48 B50:C59" name="区域1"/>
  </protectedRanges>
  <mergeCells count="1">
    <mergeCell ref="A2:D2"/>
  </mergeCells>
  <printOptions horizontalCentered="1"/>
  <pageMargins left="0.747916666666667" right="0.747916666666667" top="0.707638888888889" bottom="0.590277777777778" header="0.354166666666667" footer="0.354166666666667"/>
  <pageSetup paperSize="9" scale="75" fitToHeight="17" orientation="landscape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J44"/>
  <sheetViews>
    <sheetView workbookViewId="0">
      <selection activeCell="M14" sqref="M14"/>
    </sheetView>
  </sheetViews>
  <sheetFormatPr defaultColWidth="9" defaultRowHeight="13.5"/>
  <cols>
    <col min="1" max="1" width="5.625" style="27" customWidth="1"/>
    <col min="2" max="2" width="6.625" style="27" customWidth="1"/>
    <col min="3" max="3" width="31.625" style="27" customWidth="1"/>
    <col min="4" max="4" width="12.875" style="27" customWidth="1"/>
    <col min="5" max="5" width="1" style="27" customWidth="1"/>
    <col min="6" max="6" width="5.375" style="27" customWidth="1"/>
    <col min="7" max="7" width="5.5" style="27" customWidth="1"/>
    <col min="8" max="8" width="29" style="27" customWidth="1"/>
    <col min="9" max="9" width="12.25" style="27" customWidth="1"/>
    <col min="10" max="10" width="1" style="27" customWidth="1"/>
    <col min="11" max="16384" width="9" style="27"/>
  </cols>
  <sheetData>
    <row r="1" s="27" customFormat="1" ht="34.5" customHeight="1" spans="1:10">
      <c r="A1" s="185" t="s">
        <v>1030</v>
      </c>
      <c r="B1" s="186"/>
      <c r="C1" s="186"/>
      <c r="D1" s="186"/>
      <c r="E1" s="186"/>
      <c r="F1" s="186"/>
      <c r="G1" s="186"/>
      <c r="H1" s="186"/>
      <c r="I1" s="206"/>
      <c r="J1" s="207"/>
    </row>
    <row r="2" s="27" customFormat="1" ht="14.25" customHeight="1" spans="1:10">
      <c r="A2" s="187"/>
      <c r="B2" s="187"/>
      <c r="C2" s="187"/>
      <c r="D2" s="187"/>
      <c r="E2" s="187"/>
      <c r="F2" s="187"/>
      <c r="G2" s="187"/>
      <c r="H2" s="188"/>
      <c r="I2" s="208" t="s">
        <v>1</v>
      </c>
      <c r="J2" s="207"/>
    </row>
    <row r="3" s="27" customFormat="1" ht="26.25" customHeight="1" spans="1:10">
      <c r="A3" s="189" t="s">
        <v>1031</v>
      </c>
      <c r="B3" s="190"/>
      <c r="C3" s="191" t="s">
        <v>107</v>
      </c>
      <c r="D3" s="191" t="s">
        <v>1032</v>
      </c>
      <c r="E3" s="192"/>
      <c r="F3" s="189" t="s">
        <v>1031</v>
      </c>
      <c r="G3" s="190"/>
      <c r="H3" s="191" t="s">
        <v>107</v>
      </c>
      <c r="I3" s="191" t="s">
        <v>1032</v>
      </c>
      <c r="J3" s="206"/>
    </row>
    <row r="4" s="27" customFormat="1" ht="18" customHeight="1" spans="1:10">
      <c r="A4" s="189" t="s">
        <v>1033</v>
      </c>
      <c r="B4" s="189" t="s">
        <v>1034</v>
      </c>
      <c r="C4" s="190"/>
      <c r="D4" s="190"/>
      <c r="E4" s="192"/>
      <c r="F4" s="189" t="s">
        <v>1033</v>
      </c>
      <c r="G4" s="189" t="s">
        <v>1034</v>
      </c>
      <c r="H4" s="193"/>
      <c r="I4" s="190"/>
      <c r="J4" s="206"/>
    </row>
    <row r="5" s="27" customFormat="1" ht="16.5" customHeight="1" spans="1:10">
      <c r="A5" s="194"/>
      <c r="B5" s="194"/>
      <c r="C5" s="209" t="s">
        <v>1035</v>
      </c>
      <c r="D5" s="196">
        <v>49726.01</v>
      </c>
      <c r="E5" s="197"/>
      <c r="F5" s="197"/>
      <c r="G5" s="197"/>
      <c r="H5" s="198"/>
      <c r="I5" s="197"/>
      <c r="J5" s="206"/>
    </row>
    <row r="6" s="27" customFormat="1" ht="16.5" customHeight="1" spans="1:10">
      <c r="A6" s="199">
        <v>501</v>
      </c>
      <c r="B6" s="190"/>
      <c r="C6" s="200" t="s">
        <v>1036</v>
      </c>
      <c r="D6" s="201">
        <v>10112.46</v>
      </c>
      <c r="E6" s="190"/>
      <c r="F6" s="199">
        <v>507</v>
      </c>
      <c r="G6" s="190"/>
      <c r="H6" s="200" t="s">
        <v>1037</v>
      </c>
      <c r="I6" s="201">
        <v>328.7</v>
      </c>
      <c r="J6" s="206"/>
    </row>
    <row r="7" s="27" customFormat="1" ht="17.25" customHeight="1" spans="1:10">
      <c r="A7" s="199">
        <v>501</v>
      </c>
      <c r="B7" s="202" t="s">
        <v>1038</v>
      </c>
      <c r="C7" s="203" t="s">
        <v>1039</v>
      </c>
      <c r="D7" s="196">
        <v>6891.87</v>
      </c>
      <c r="E7" s="190"/>
      <c r="F7" s="199">
        <v>507</v>
      </c>
      <c r="G7" s="202" t="s">
        <v>1038</v>
      </c>
      <c r="H7" s="195" t="s">
        <v>1040</v>
      </c>
      <c r="I7" s="196"/>
      <c r="J7" s="206"/>
    </row>
    <row r="8" s="27" customFormat="1" ht="17.25" customHeight="1" spans="1:10">
      <c r="A8" s="199">
        <v>501</v>
      </c>
      <c r="B8" s="202" t="s">
        <v>1041</v>
      </c>
      <c r="C8" s="203" t="s">
        <v>1042</v>
      </c>
      <c r="D8" s="196">
        <v>1618.11</v>
      </c>
      <c r="E8" s="190"/>
      <c r="F8" s="199">
        <v>507</v>
      </c>
      <c r="G8" s="202" t="s">
        <v>1041</v>
      </c>
      <c r="H8" s="195" t="s">
        <v>1043</v>
      </c>
      <c r="I8" s="196"/>
      <c r="J8" s="206"/>
    </row>
    <row r="9" s="27" customFormat="1" ht="17.25" customHeight="1" spans="1:10">
      <c r="A9" s="199">
        <v>501</v>
      </c>
      <c r="B9" s="202" t="s">
        <v>1044</v>
      </c>
      <c r="C9" s="203" t="s">
        <v>1045</v>
      </c>
      <c r="D9" s="196">
        <v>822.4</v>
      </c>
      <c r="E9" s="190"/>
      <c r="F9" s="199">
        <v>507</v>
      </c>
      <c r="G9" s="199">
        <v>99</v>
      </c>
      <c r="H9" s="195" t="s">
        <v>1046</v>
      </c>
      <c r="I9" s="196">
        <v>328.7</v>
      </c>
      <c r="J9" s="206"/>
    </row>
    <row r="10" s="27" customFormat="1" ht="17.25" customHeight="1" spans="1:10">
      <c r="A10" s="199">
        <v>501</v>
      </c>
      <c r="B10" s="199">
        <v>99</v>
      </c>
      <c r="C10" s="203" t="s">
        <v>1047</v>
      </c>
      <c r="D10" s="196">
        <v>780.08</v>
      </c>
      <c r="E10" s="190"/>
      <c r="F10" s="199">
        <v>508</v>
      </c>
      <c r="G10" s="190"/>
      <c r="H10" s="200" t="s">
        <v>1048</v>
      </c>
      <c r="I10" s="196">
        <v>37</v>
      </c>
      <c r="J10" s="206"/>
    </row>
    <row r="11" s="27" customFormat="1" ht="17.25" customHeight="1" spans="1:10">
      <c r="A11" s="199">
        <v>502</v>
      </c>
      <c r="B11" s="190"/>
      <c r="C11" s="200" t="s">
        <v>1049</v>
      </c>
      <c r="D11" s="196">
        <v>5308.72</v>
      </c>
      <c r="E11" s="190"/>
      <c r="F11" s="199">
        <v>508</v>
      </c>
      <c r="G11" s="202" t="s">
        <v>1038</v>
      </c>
      <c r="H11" s="195" t="s">
        <v>1040</v>
      </c>
      <c r="I11" s="196"/>
      <c r="J11" s="206"/>
    </row>
    <row r="12" s="27" customFormat="1" ht="17.25" customHeight="1" spans="1:10">
      <c r="A12" s="199">
        <v>502</v>
      </c>
      <c r="B12" s="202" t="s">
        <v>1038</v>
      </c>
      <c r="C12" s="203" t="s">
        <v>1050</v>
      </c>
      <c r="D12" s="196">
        <v>1317.44</v>
      </c>
      <c r="E12" s="190"/>
      <c r="F12" s="199">
        <v>508</v>
      </c>
      <c r="G12" s="202" t="s">
        <v>1041</v>
      </c>
      <c r="H12" s="195" t="s">
        <v>1043</v>
      </c>
      <c r="I12" s="196">
        <v>37</v>
      </c>
      <c r="J12" s="206"/>
    </row>
    <row r="13" s="27" customFormat="1" ht="17.25" customHeight="1" spans="1:10">
      <c r="A13" s="199">
        <v>502</v>
      </c>
      <c r="B13" s="202" t="s">
        <v>1041</v>
      </c>
      <c r="C13" s="203" t="s">
        <v>1051</v>
      </c>
      <c r="D13" s="196">
        <v>12</v>
      </c>
      <c r="E13" s="190"/>
      <c r="F13" s="199">
        <v>508</v>
      </c>
      <c r="G13" s="199">
        <v>99</v>
      </c>
      <c r="H13" s="195" t="s">
        <v>1046</v>
      </c>
      <c r="I13" s="196"/>
      <c r="J13" s="206"/>
    </row>
    <row r="14" s="27" customFormat="1" ht="17.25" customHeight="1" spans="1:10">
      <c r="A14" s="199">
        <v>502</v>
      </c>
      <c r="B14" s="202" t="s">
        <v>1044</v>
      </c>
      <c r="C14" s="203" t="s">
        <v>1052</v>
      </c>
      <c r="D14" s="196">
        <v>18.95</v>
      </c>
      <c r="E14" s="190"/>
      <c r="F14" s="199">
        <v>509</v>
      </c>
      <c r="G14" s="190"/>
      <c r="H14" s="200" t="s">
        <v>1053</v>
      </c>
      <c r="I14" s="196">
        <v>8361.19</v>
      </c>
      <c r="J14" s="206"/>
    </row>
    <row r="15" s="27" customFormat="1" ht="17.25" customHeight="1" spans="1:10">
      <c r="A15" s="199">
        <v>502</v>
      </c>
      <c r="B15" s="202" t="s">
        <v>1054</v>
      </c>
      <c r="C15" s="203" t="s">
        <v>1055</v>
      </c>
      <c r="D15" s="196"/>
      <c r="E15" s="190"/>
      <c r="F15" s="199">
        <v>509</v>
      </c>
      <c r="G15" s="202" t="s">
        <v>1038</v>
      </c>
      <c r="H15" s="195" t="s">
        <v>1056</v>
      </c>
      <c r="I15" s="196">
        <v>205.39</v>
      </c>
      <c r="J15" s="206"/>
    </row>
    <row r="16" s="27" customFormat="1" ht="16.5" customHeight="1" spans="1:10">
      <c r="A16" s="199">
        <v>502</v>
      </c>
      <c r="B16" s="202" t="s">
        <v>1057</v>
      </c>
      <c r="C16" s="203" t="s">
        <v>1058</v>
      </c>
      <c r="D16" s="201">
        <v>336.23</v>
      </c>
      <c r="E16" s="190"/>
      <c r="F16" s="199">
        <v>509</v>
      </c>
      <c r="G16" s="202" t="s">
        <v>1041</v>
      </c>
      <c r="H16" s="195" t="s">
        <v>1059</v>
      </c>
      <c r="I16" s="196"/>
      <c r="J16" s="206"/>
    </row>
    <row r="17" s="27" customFormat="1" ht="14.25" customHeight="1" spans="1:10">
      <c r="A17" s="199">
        <v>502</v>
      </c>
      <c r="B17" s="202" t="s">
        <v>1060</v>
      </c>
      <c r="C17" s="203" t="s">
        <v>1061</v>
      </c>
      <c r="D17" s="196">
        <v>4.7</v>
      </c>
      <c r="E17" s="190"/>
      <c r="F17" s="199">
        <v>509</v>
      </c>
      <c r="G17" s="202" t="s">
        <v>1044</v>
      </c>
      <c r="H17" s="195" t="s">
        <v>1062</v>
      </c>
      <c r="I17" s="196">
        <v>61</v>
      </c>
      <c r="J17" s="206"/>
    </row>
    <row r="18" s="27" customFormat="1" ht="14.25" customHeight="1" spans="1:10">
      <c r="A18" s="199">
        <v>502</v>
      </c>
      <c r="B18" s="202" t="s">
        <v>1063</v>
      </c>
      <c r="C18" s="203" t="s">
        <v>1064</v>
      </c>
      <c r="D18" s="196"/>
      <c r="E18" s="190"/>
      <c r="F18" s="199">
        <v>509</v>
      </c>
      <c r="G18" s="202" t="s">
        <v>1057</v>
      </c>
      <c r="H18" s="195" t="s">
        <v>1065</v>
      </c>
      <c r="I18" s="196">
        <v>983.28</v>
      </c>
      <c r="J18" s="206"/>
    </row>
    <row r="19" s="27" customFormat="1" ht="14.25" customHeight="1" spans="1:10">
      <c r="A19" s="199">
        <v>502</v>
      </c>
      <c r="B19" s="202" t="s">
        <v>1066</v>
      </c>
      <c r="C19" s="203" t="s">
        <v>1067</v>
      </c>
      <c r="D19" s="196">
        <v>48.1</v>
      </c>
      <c r="E19" s="190"/>
      <c r="F19" s="199">
        <v>509</v>
      </c>
      <c r="G19" s="199">
        <v>99</v>
      </c>
      <c r="H19" s="195" t="s">
        <v>1068</v>
      </c>
      <c r="I19" s="196">
        <v>7111.52</v>
      </c>
      <c r="J19" s="206"/>
    </row>
    <row r="20" s="27" customFormat="1" ht="14.25" customHeight="1" spans="1:10">
      <c r="A20" s="199">
        <v>502</v>
      </c>
      <c r="B20" s="202" t="s">
        <v>1069</v>
      </c>
      <c r="C20" s="203" t="s">
        <v>1070</v>
      </c>
      <c r="D20" s="196">
        <v>37</v>
      </c>
      <c r="E20" s="190"/>
      <c r="F20" s="199">
        <v>510</v>
      </c>
      <c r="G20" s="199"/>
      <c r="H20" s="200" t="s">
        <v>1071</v>
      </c>
      <c r="I20" s="196">
        <v>4283</v>
      </c>
      <c r="J20" s="206"/>
    </row>
    <row r="21" s="27" customFormat="1" ht="14.25" customHeight="1" spans="1:10">
      <c r="A21" s="199">
        <v>502</v>
      </c>
      <c r="B21" s="199">
        <v>99</v>
      </c>
      <c r="C21" s="203" t="s">
        <v>1072</v>
      </c>
      <c r="D21" s="196">
        <v>3534.3</v>
      </c>
      <c r="E21" s="190"/>
      <c r="F21" s="199">
        <v>510</v>
      </c>
      <c r="G21" s="202" t="s">
        <v>1041</v>
      </c>
      <c r="H21" s="195" t="s">
        <v>1073</v>
      </c>
      <c r="I21" s="196">
        <v>4283</v>
      </c>
      <c r="J21" s="206"/>
    </row>
    <row r="22" s="27" customFormat="1" ht="14.25" customHeight="1" spans="1:10">
      <c r="A22" s="199">
        <v>503</v>
      </c>
      <c r="B22" s="190"/>
      <c r="C22" s="200" t="s">
        <v>1074</v>
      </c>
      <c r="D22" s="196">
        <v>4624.14</v>
      </c>
      <c r="E22" s="190"/>
      <c r="F22" s="199">
        <v>510</v>
      </c>
      <c r="G22" s="202" t="s">
        <v>1044</v>
      </c>
      <c r="H22" s="195" t="s">
        <v>1075</v>
      </c>
      <c r="I22" s="196"/>
      <c r="J22" s="206"/>
    </row>
    <row r="23" s="27" customFormat="1" ht="14.25" customHeight="1" spans="1:10">
      <c r="A23" s="199">
        <v>503</v>
      </c>
      <c r="B23" s="202" t="s">
        <v>1038</v>
      </c>
      <c r="C23" s="195" t="s">
        <v>1076</v>
      </c>
      <c r="D23" s="196"/>
      <c r="E23" s="190"/>
      <c r="F23" s="199">
        <v>511</v>
      </c>
      <c r="G23" s="190"/>
      <c r="H23" s="200" t="s">
        <v>1077</v>
      </c>
      <c r="I23" s="201">
        <v>1248</v>
      </c>
      <c r="J23" s="206"/>
    </row>
    <row r="24" s="27" customFormat="1" ht="14.25" customHeight="1" spans="1:10">
      <c r="A24" s="199">
        <v>503</v>
      </c>
      <c r="B24" s="202" t="s">
        <v>1041</v>
      </c>
      <c r="C24" s="195" t="s">
        <v>1078</v>
      </c>
      <c r="D24" s="196"/>
      <c r="E24" s="190"/>
      <c r="F24" s="199">
        <v>511</v>
      </c>
      <c r="G24" s="202" t="s">
        <v>1038</v>
      </c>
      <c r="H24" s="195" t="s">
        <v>1079</v>
      </c>
      <c r="I24" s="196">
        <v>1248</v>
      </c>
      <c r="J24" s="206"/>
    </row>
    <row r="25" s="27" customFormat="1" ht="14.25" customHeight="1" spans="1:10">
      <c r="A25" s="199">
        <v>503</v>
      </c>
      <c r="B25" s="202" t="s">
        <v>1044</v>
      </c>
      <c r="C25" s="195" t="s">
        <v>1080</v>
      </c>
      <c r="D25" s="196"/>
      <c r="E25" s="190"/>
      <c r="F25" s="199">
        <v>511</v>
      </c>
      <c r="G25" s="202" t="s">
        <v>1041</v>
      </c>
      <c r="H25" s="195" t="s">
        <v>1081</v>
      </c>
      <c r="I25" s="196"/>
      <c r="J25" s="206"/>
    </row>
    <row r="26" s="27" customFormat="1" ht="14.25" customHeight="1" spans="1:10">
      <c r="A26" s="199">
        <v>503</v>
      </c>
      <c r="B26" s="202" t="s">
        <v>1057</v>
      </c>
      <c r="C26" s="195" t="s">
        <v>1082</v>
      </c>
      <c r="D26" s="196"/>
      <c r="E26" s="190"/>
      <c r="F26" s="199">
        <v>511</v>
      </c>
      <c r="G26" s="202" t="s">
        <v>1044</v>
      </c>
      <c r="H26" s="195" t="s">
        <v>1083</v>
      </c>
      <c r="I26" s="196"/>
      <c r="J26" s="206"/>
    </row>
    <row r="27" s="27" customFormat="1" ht="14.25" customHeight="1" spans="1:10">
      <c r="A27" s="199">
        <v>503</v>
      </c>
      <c r="B27" s="202" t="s">
        <v>1060</v>
      </c>
      <c r="C27" s="195" t="s">
        <v>1084</v>
      </c>
      <c r="D27" s="196">
        <v>18.84</v>
      </c>
      <c r="E27" s="190"/>
      <c r="F27" s="199">
        <v>511</v>
      </c>
      <c r="G27" s="202" t="s">
        <v>1054</v>
      </c>
      <c r="H27" s="195" t="s">
        <v>1085</v>
      </c>
      <c r="I27" s="196"/>
      <c r="J27" s="206"/>
    </row>
    <row r="28" s="27" customFormat="1" ht="14.25" customHeight="1" spans="1:10">
      <c r="A28" s="199">
        <v>503</v>
      </c>
      <c r="B28" s="202" t="s">
        <v>1063</v>
      </c>
      <c r="C28" s="195" t="s">
        <v>1086</v>
      </c>
      <c r="D28" s="196"/>
      <c r="E28" s="190"/>
      <c r="F28" s="199">
        <v>512</v>
      </c>
      <c r="G28" s="190"/>
      <c r="H28" s="200" t="s">
        <v>1087</v>
      </c>
      <c r="I28" s="196"/>
      <c r="J28" s="206"/>
    </row>
    <row r="29" s="27" customFormat="1" ht="14.25" customHeight="1" spans="1:10">
      <c r="A29" s="199">
        <v>503</v>
      </c>
      <c r="B29" s="199">
        <v>99</v>
      </c>
      <c r="C29" s="195" t="s">
        <v>1088</v>
      </c>
      <c r="D29" s="196">
        <v>4605.3</v>
      </c>
      <c r="E29" s="190"/>
      <c r="F29" s="199">
        <v>512</v>
      </c>
      <c r="G29" s="202" t="s">
        <v>1038</v>
      </c>
      <c r="H29" s="195" t="s">
        <v>1089</v>
      </c>
      <c r="I29" s="196"/>
      <c r="J29" s="206"/>
    </row>
    <row r="30" s="27" customFormat="1" ht="14.25" customHeight="1" spans="1:10">
      <c r="A30" s="199">
        <v>504</v>
      </c>
      <c r="B30" s="190"/>
      <c r="C30" s="200" t="s">
        <v>1090</v>
      </c>
      <c r="D30" s="196">
        <v>94.7</v>
      </c>
      <c r="E30" s="190"/>
      <c r="F30" s="199">
        <v>512</v>
      </c>
      <c r="G30" s="202" t="s">
        <v>1041</v>
      </c>
      <c r="H30" s="195" t="s">
        <v>1091</v>
      </c>
      <c r="I30" s="196"/>
      <c r="J30" s="206"/>
    </row>
    <row r="31" s="27" customFormat="1" ht="14.25" customHeight="1" spans="1:10">
      <c r="A31" s="199">
        <v>504</v>
      </c>
      <c r="B31" s="202" t="s">
        <v>1038</v>
      </c>
      <c r="C31" s="195" t="s">
        <v>1076</v>
      </c>
      <c r="D31" s="196"/>
      <c r="E31" s="190"/>
      <c r="F31" s="199">
        <v>513</v>
      </c>
      <c r="G31" s="190"/>
      <c r="H31" s="200" t="s">
        <v>30</v>
      </c>
      <c r="I31" s="196"/>
      <c r="J31" s="206"/>
    </row>
    <row r="32" s="27" customFormat="1" ht="14.25" customHeight="1" spans="1:10">
      <c r="A32" s="199">
        <v>504</v>
      </c>
      <c r="B32" s="202" t="s">
        <v>1041</v>
      </c>
      <c r="C32" s="195" t="s">
        <v>1078</v>
      </c>
      <c r="D32" s="196"/>
      <c r="E32" s="190"/>
      <c r="F32" s="199">
        <v>513</v>
      </c>
      <c r="G32" s="202" t="s">
        <v>1038</v>
      </c>
      <c r="H32" s="195" t="s">
        <v>1092</v>
      </c>
      <c r="I32" s="196"/>
      <c r="J32" s="206"/>
    </row>
    <row r="33" s="27" customFormat="1" ht="14.25" customHeight="1" spans="1:10">
      <c r="A33" s="199">
        <v>504</v>
      </c>
      <c r="B33" s="202" t="s">
        <v>1044</v>
      </c>
      <c r="C33" s="195" t="s">
        <v>1080</v>
      </c>
      <c r="D33" s="196"/>
      <c r="E33" s="190"/>
      <c r="F33" s="199">
        <v>513</v>
      </c>
      <c r="G33" s="202" t="s">
        <v>1041</v>
      </c>
      <c r="H33" s="195" t="s">
        <v>1093</v>
      </c>
      <c r="I33" s="196"/>
      <c r="J33" s="206"/>
    </row>
    <row r="34" s="27" customFormat="1" ht="14.25" customHeight="1" spans="1:10">
      <c r="A34" s="199">
        <v>504</v>
      </c>
      <c r="B34" s="202" t="s">
        <v>1054</v>
      </c>
      <c r="C34" s="195" t="s">
        <v>1084</v>
      </c>
      <c r="D34" s="196">
        <v>86.7</v>
      </c>
      <c r="E34" s="190"/>
      <c r="F34" s="199">
        <v>513</v>
      </c>
      <c r="G34" s="202" t="s">
        <v>1044</v>
      </c>
      <c r="H34" s="195" t="s">
        <v>1094</v>
      </c>
      <c r="I34" s="196"/>
      <c r="J34" s="206"/>
    </row>
    <row r="35" s="27" customFormat="1" ht="14.25" customHeight="1" spans="1:10">
      <c r="A35" s="199">
        <v>504</v>
      </c>
      <c r="B35" s="202" t="s">
        <v>1057</v>
      </c>
      <c r="C35" s="195" t="s">
        <v>1086</v>
      </c>
      <c r="D35" s="196">
        <v>8</v>
      </c>
      <c r="E35" s="190"/>
      <c r="F35" s="199">
        <v>513</v>
      </c>
      <c r="G35" s="202" t="s">
        <v>1054</v>
      </c>
      <c r="H35" s="195" t="s">
        <v>1095</v>
      </c>
      <c r="I35" s="196"/>
      <c r="J35" s="206"/>
    </row>
    <row r="36" s="27" customFormat="1" ht="14.25" customHeight="1" spans="1:10">
      <c r="A36" s="199">
        <v>504</v>
      </c>
      <c r="B36" s="199">
        <v>99</v>
      </c>
      <c r="C36" s="195" t="s">
        <v>1088</v>
      </c>
      <c r="D36" s="196"/>
      <c r="E36" s="190"/>
      <c r="F36" s="199">
        <v>514</v>
      </c>
      <c r="G36" s="199"/>
      <c r="H36" s="200" t="s">
        <v>1096</v>
      </c>
      <c r="I36" s="196"/>
      <c r="J36" s="206"/>
    </row>
    <row r="37" s="27" customFormat="1" ht="14.25" customHeight="1" spans="1:10">
      <c r="A37" s="199">
        <v>505</v>
      </c>
      <c r="B37" s="199"/>
      <c r="C37" s="200" t="s">
        <v>1097</v>
      </c>
      <c r="D37" s="196">
        <v>15139.8</v>
      </c>
      <c r="E37" s="190"/>
      <c r="F37" s="199">
        <v>514</v>
      </c>
      <c r="G37" s="202" t="s">
        <v>1038</v>
      </c>
      <c r="H37" s="195" t="s">
        <v>1098</v>
      </c>
      <c r="I37" s="196"/>
      <c r="J37" s="206"/>
    </row>
    <row r="38" s="27" customFormat="1" ht="14.25" customHeight="1" spans="1:10">
      <c r="A38" s="199">
        <v>505</v>
      </c>
      <c r="B38" s="202" t="s">
        <v>1038</v>
      </c>
      <c r="C38" s="195" t="s">
        <v>1099</v>
      </c>
      <c r="D38" s="196">
        <v>10463.36</v>
      </c>
      <c r="E38" s="190"/>
      <c r="F38" s="199">
        <v>514</v>
      </c>
      <c r="G38" s="202" t="s">
        <v>1041</v>
      </c>
      <c r="H38" s="195" t="s">
        <v>1100</v>
      </c>
      <c r="I38" s="196"/>
      <c r="J38" s="206"/>
    </row>
    <row r="39" s="27" customFormat="1" ht="14.25" customHeight="1" spans="1:10">
      <c r="A39" s="199">
        <v>505</v>
      </c>
      <c r="B39" s="202" t="s">
        <v>1041</v>
      </c>
      <c r="C39" s="195" t="s">
        <v>1101</v>
      </c>
      <c r="D39" s="196">
        <v>4676.44</v>
      </c>
      <c r="E39" s="190"/>
      <c r="F39" s="199">
        <v>599</v>
      </c>
      <c r="G39" s="190"/>
      <c r="H39" s="200" t="s">
        <v>29</v>
      </c>
      <c r="I39" s="196">
        <v>1.75</v>
      </c>
      <c r="J39" s="206"/>
    </row>
    <row r="40" s="27" customFormat="1" ht="14.25" customHeight="1" spans="1:10">
      <c r="A40" s="199">
        <v>505</v>
      </c>
      <c r="B40" s="199">
        <v>99</v>
      </c>
      <c r="C40" s="195" t="s">
        <v>1102</v>
      </c>
      <c r="D40" s="196"/>
      <c r="E40" s="190"/>
      <c r="F40" s="199">
        <v>599</v>
      </c>
      <c r="G40" s="202" t="s">
        <v>1060</v>
      </c>
      <c r="H40" s="195" t="s">
        <v>1103</v>
      </c>
      <c r="I40" s="196"/>
      <c r="J40" s="206"/>
    </row>
    <row r="41" s="27" customFormat="1" ht="14.25" customHeight="1" spans="1:10">
      <c r="A41" s="199">
        <v>506</v>
      </c>
      <c r="B41" s="199"/>
      <c r="C41" s="200" t="s">
        <v>1104</v>
      </c>
      <c r="D41" s="196">
        <v>186.55</v>
      </c>
      <c r="E41" s="190"/>
      <c r="F41" s="199">
        <v>599</v>
      </c>
      <c r="G41" s="202" t="s">
        <v>1063</v>
      </c>
      <c r="H41" s="195" t="s">
        <v>1105</v>
      </c>
      <c r="I41" s="196"/>
      <c r="J41" s="206"/>
    </row>
    <row r="42" s="27" customFormat="1" ht="20.25" customHeight="1" spans="1:10">
      <c r="A42" s="199">
        <v>506</v>
      </c>
      <c r="B42" s="202" t="s">
        <v>1038</v>
      </c>
      <c r="C42" s="195" t="s">
        <v>1106</v>
      </c>
      <c r="D42" s="196">
        <v>115.05</v>
      </c>
      <c r="E42" s="190"/>
      <c r="F42" s="199">
        <v>599</v>
      </c>
      <c r="G42" s="202" t="s">
        <v>1066</v>
      </c>
      <c r="H42" s="195" t="s">
        <v>1107</v>
      </c>
      <c r="I42" s="196"/>
      <c r="J42" s="206"/>
    </row>
    <row r="43" s="27" customFormat="1" ht="14.25" customHeight="1" spans="1:10">
      <c r="A43" s="199">
        <v>506</v>
      </c>
      <c r="B43" s="202" t="s">
        <v>1041</v>
      </c>
      <c r="C43" s="195" t="s">
        <v>1108</v>
      </c>
      <c r="D43" s="196">
        <v>71.5</v>
      </c>
      <c r="E43" s="190"/>
      <c r="F43" s="199">
        <v>599</v>
      </c>
      <c r="G43" s="199">
        <v>99</v>
      </c>
      <c r="H43" s="195" t="s">
        <v>1109</v>
      </c>
      <c r="I43" s="201">
        <v>1.75</v>
      </c>
      <c r="J43" s="206"/>
    </row>
    <row r="44" s="27" customFormat="1" ht="14.25" customHeight="1" spans="1:10">
      <c r="A44" s="204"/>
      <c r="B44" s="204"/>
      <c r="C44" s="204"/>
      <c r="D44" s="204"/>
      <c r="E44" s="204"/>
      <c r="F44" s="204"/>
      <c r="G44" s="204"/>
      <c r="H44" s="205"/>
      <c r="I44" s="204"/>
      <c r="J44" s="207"/>
    </row>
  </sheetData>
  <mergeCells count="7">
    <mergeCell ref="A1:I1"/>
    <mergeCell ref="A3:B3"/>
    <mergeCell ref="F3:G3"/>
    <mergeCell ref="C3:C4"/>
    <mergeCell ref="D3:D4"/>
    <mergeCell ref="H3:H4"/>
    <mergeCell ref="I3:I4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J48"/>
  <sheetViews>
    <sheetView workbookViewId="0">
      <selection activeCell="Q13" sqref="Q13"/>
    </sheetView>
  </sheetViews>
  <sheetFormatPr defaultColWidth="9" defaultRowHeight="13.5"/>
  <cols>
    <col min="1" max="1" width="5.625" style="27" customWidth="1"/>
    <col min="2" max="2" width="6.625" style="27" customWidth="1"/>
    <col min="3" max="3" width="31.625" style="27" customWidth="1"/>
    <col min="4" max="4" width="12.875" style="27" customWidth="1"/>
    <col min="5" max="5" width="1" style="27" customWidth="1"/>
    <col min="6" max="6" width="5.375" style="27" customWidth="1"/>
    <col min="7" max="7" width="5.5" style="27" customWidth="1"/>
    <col min="8" max="8" width="29" style="27" customWidth="1"/>
    <col min="9" max="9" width="12.25" style="27" customWidth="1"/>
    <col min="10" max="10" width="1" style="27" customWidth="1"/>
    <col min="11" max="16384" width="9" style="27"/>
  </cols>
  <sheetData>
    <row r="1" s="27" customFormat="1" ht="34.5" customHeight="1" spans="1:10">
      <c r="A1" s="185" t="s">
        <v>1110</v>
      </c>
      <c r="B1" s="186"/>
      <c r="C1" s="186"/>
      <c r="D1" s="186"/>
      <c r="E1" s="186"/>
      <c r="F1" s="186"/>
      <c r="G1" s="186"/>
      <c r="H1" s="186"/>
      <c r="I1" s="206"/>
      <c r="J1" s="207"/>
    </row>
    <row r="2" s="27" customFormat="1" ht="14.25" customHeight="1" spans="1:10">
      <c r="A2" s="187"/>
      <c r="B2" s="187"/>
      <c r="C2" s="187"/>
      <c r="D2" s="187"/>
      <c r="E2" s="187"/>
      <c r="F2" s="187"/>
      <c r="G2" s="187"/>
      <c r="H2" s="188"/>
      <c r="I2" s="208" t="s">
        <v>1</v>
      </c>
      <c r="J2" s="207"/>
    </row>
    <row r="3" s="27" customFormat="1" ht="26.25" customHeight="1" spans="1:10">
      <c r="A3" s="189" t="s">
        <v>1111</v>
      </c>
      <c r="B3" s="190"/>
      <c r="C3" s="191" t="s">
        <v>107</v>
      </c>
      <c r="D3" s="191" t="s">
        <v>1032</v>
      </c>
      <c r="E3" s="192"/>
      <c r="F3" s="189" t="s">
        <v>1111</v>
      </c>
      <c r="G3" s="190"/>
      <c r="H3" s="191" t="s">
        <v>107</v>
      </c>
      <c r="I3" s="191" t="s">
        <v>1032</v>
      </c>
      <c r="J3" s="206"/>
    </row>
    <row r="4" s="27" customFormat="1" ht="18" customHeight="1" spans="1:10">
      <c r="A4" s="189" t="s">
        <v>1033</v>
      </c>
      <c r="B4" s="189" t="s">
        <v>1034</v>
      </c>
      <c r="C4" s="190"/>
      <c r="D4" s="190"/>
      <c r="E4" s="192"/>
      <c r="F4" s="189" t="s">
        <v>1033</v>
      </c>
      <c r="G4" s="189" t="s">
        <v>1034</v>
      </c>
      <c r="H4" s="193"/>
      <c r="I4" s="190"/>
      <c r="J4" s="206"/>
    </row>
    <row r="5" s="27" customFormat="1" ht="16.5" customHeight="1" spans="1:10">
      <c r="A5" s="194"/>
      <c r="B5" s="194"/>
      <c r="C5" s="195" t="s">
        <v>1112</v>
      </c>
      <c r="D5" s="196">
        <v>49726.01</v>
      </c>
      <c r="E5" s="197"/>
      <c r="F5" s="197"/>
      <c r="G5" s="197"/>
      <c r="H5" s="198"/>
      <c r="I5" s="197"/>
      <c r="J5" s="206"/>
    </row>
    <row r="6" s="27" customFormat="1" ht="16.5" customHeight="1" spans="1:10">
      <c r="A6" s="199">
        <v>301</v>
      </c>
      <c r="B6" s="190"/>
      <c r="C6" s="200" t="s">
        <v>1113</v>
      </c>
      <c r="D6" s="201">
        <v>20575.82</v>
      </c>
      <c r="E6" s="190"/>
      <c r="F6" s="199">
        <v>303</v>
      </c>
      <c r="G6" s="190"/>
      <c r="H6" s="200" t="s">
        <v>1114</v>
      </c>
      <c r="I6" s="201">
        <v>8361.19</v>
      </c>
      <c r="J6" s="206"/>
    </row>
    <row r="7" s="27" customFormat="1" ht="17.25" customHeight="1" spans="1:10">
      <c r="A7" s="199">
        <v>301</v>
      </c>
      <c r="B7" s="202" t="s">
        <v>1038</v>
      </c>
      <c r="C7" s="203" t="s">
        <v>1115</v>
      </c>
      <c r="D7" s="196">
        <v>8800.36</v>
      </c>
      <c r="E7" s="190"/>
      <c r="F7" s="199">
        <v>303</v>
      </c>
      <c r="G7" s="202" t="s">
        <v>1038</v>
      </c>
      <c r="H7" s="195" t="s">
        <v>1116</v>
      </c>
      <c r="I7" s="196">
        <v>93.68</v>
      </c>
      <c r="J7" s="206"/>
    </row>
    <row r="8" s="27" customFormat="1" ht="17.25" customHeight="1" spans="1:10">
      <c r="A8" s="199">
        <v>301</v>
      </c>
      <c r="B8" s="202" t="s">
        <v>1041</v>
      </c>
      <c r="C8" s="203" t="s">
        <v>1117</v>
      </c>
      <c r="D8" s="196">
        <v>2280.6</v>
      </c>
      <c r="E8" s="190"/>
      <c r="F8" s="199">
        <v>303</v>
      </c>
      <c r="G8" s="202" t="s">
        <v>1041</v>
      </c>
      <c r="H8" s="195" t="s">
        <v>1118</v>
      </c>
      <c r="I8" s="196">
        <v>889.6</v>
      </c>
      <c r="J8" s="206"/>
    </row>
    <row r="9" s="27" customFormat="1" ht="17.25" customHeight="1" spans="1:10">
      <c r="A9" s="199">
        <v>301</v>
      </c>
      <c r="B9" s="202" t="s">
        <v>1044</v>
      </c>
      <c r="C9" s="203" t="s">
        <v>1119</v>
      </c>
      <c r="D9" s="196">
        <v>1226.12</v>
      </c>
      <c r="E9" s="190"/>
      <c r="F9" s="199">
        <v>303</v>
      </c>
      <c r="G9" s="202" t="s">
        <v>1044</v>
      </c>
      <c r="H9" s="195" t="s">
        <v>1120</v>
      </c>
      <c r="I9" s="196"/>
      <c r="J9" s="206"/>
    </row>
    <row r="10" s="27" customFormat="1" ht="17.25" customHeight="1" spans="1:10">
      <c r="A10" s="199">
        <v>301</v>
      </c>
      <c r="B10" s="202" t="s">
        <v>1060</v>
      </c>
      <c r="C10" s="203" t="s">
        <v>1121</v>
      </c>
      <c r="D10" s="196"/>
      <c r="E10" s="190"/>
      <c r="F10" s="199">
        <v>303</v>
      </c>
      <c r="G10" s="202" t="s">
        <v>1054</v>
      </c>
      <c r="H10" s="195" t="s">
        <v>1122</v>
      </c>
      <c r="I10" s="196"/>
      <c r="J10" s="206"/>
    </row>
    <row r="11" s="27" customFormat="1" ht="17.25" customHeight="1" spans="1:10">
      <c r="A11" s="199">
        <v>301</v>
      </c>
      <c r="B11" s="202" t="s">
        <v>1063</v>
      </c>
      <c r="C11" s="203" t="s">
        <v>1123</v>
      </c>
      <c r="D11" s="196">
        <v>2800.77</v>
      </c>
      <c r="E11" s="190"/>
      <c r="F11" s="199">
        <v>303</v>
      </c>
      <c r="G11" s="202" t="s">
        <v>1057</v>
      </c>
      <c r="H11" s="195" t="s">
        <v>1124</v>
      </c>
      <c r="I11" s="196">
        <v>55.39</v>
      </c>
      <c r="J11" s="206"/>
    </row>
    <row r="12" s="27" customFormat="1" ht="17.25" customHeight="1" spans="1:10">
      <c r="A12" s="199">
        <v>301</v>
      </c>
      <c r="B12" s="202" t="s">
        <v>1066</v>
      </c>
      <c r="C12" s="203" t="s">
        <v>1125</v>
      </c>
      <c r="D12" s="196">
        <v>2052.07</v>
      </c>
      <c r="E12" s="190"/>
      <c r="F12" s="199">
        <v>303</v>
      </c>
      <c r="G12" s="202" t="s">
        <v>1060</v>
      </c>
      <c r="H12" s="195" t="s">
        <v>1126</v>
      </c>
      <c r="I12" s="196"/>
      <c r="J12" s="206"/>
    </row>
    <row r="13" s="27" customFormat="1" ht="17.25" customHeight="1" spans="1:10">
      <c r="A13" s="199">
        <v>301</v>
      </c>
      <c r="B13" s="202" t="s">
        <v>1069</v>
      </c>
      <c r="C13" s="203" t="s">
        <v>1127</v>
      </c>
      <c r="D13" s="196">
        <v>30.01</v>
      </c>
      <c r="E13" s="190"/>
      <c r="F13" s="199">
        <v>303</v>
      </c>
      <c r="G13" s="202" t="s">
        <v>1063</v>
      </c>
      <c r="H13" s="195" t="s">
        <v>1128</v>
      </c>
      <c r="I13" s="196">
        <v>150</v>
      </c>
      <c r="J13" s="206"/>
    </row>
    <row r="14" s="27" customFormat="1" ht="17.25" customHeight="1" spans="1:10">
      <c r="A14" s="199">
        <v>301</v>
      </c>
      <c r="B14" s="199">
        <v>10</v>
      </c>
      <c r="C14" s="203" t="s">
        <v>1129</v>
      </c>
      <c r="D14" s="196">
        <v>847.37</v>
      </c>
      <c r="E14" s="190"/>
      <c r="F14" s="199">
        <v>303</v>
      </c>
      <c r="G14" s="202" t="s">
        <v>1066</v>
      </c>
      <c r="H14" s="195" t="s">
        <v>1059</v>
      </c>
      <c r="I14" s="196"/>
      <c r="J14" s="206"/>
    </row>
    <row r="15" s="27" customFormat="1" ht="17.25" customHeight="1" spans="1:10">
      <c r="A15" s="199">
        <v>301</v>
      </c>
      <c r="B15" s="199">
        <v>11</v>
      </c>
      <c r="C15" s="203" t="s">
        <v>1130</v>
      </c>
      <c r="D15" s="196">
        <v>51.62</v>
      </c>
      <c r="E15" s="190"/>
      <c r="F15" s="199">
        <v>303</v>
      </c>
      <c r="G15" s="202" t="s">
        <v>1069</v>
      </c>
      <c r="H15" s="195" t="s">
        <v>1131</v>
      </c>
      <c r="I15" s="196"/>
      <c r="J15" s="206"/>
    </row>
    <row r="16" s="27" customFormat="1" ht="17.25" customHeight="1" spans="1:10">
      <c r="A16" s="199">
        <v>301</v>
      </c>
      <c r="B16" s="199">
        <v>12</v>
      </c>
      <c r="C16" s="203" t="s">
        <v>1132</v>
      </c>
      <c r="D16" s="196">
        <v>96.75</v>
      </c>
      <c r="E16" s="190"/>
      <c r="F16" s="199">
        <v>303</v>
      </c>
      <c r="G16" s="202" t="s">
        <v>1133</v>
      </c>
      <c r="H16" s="195" t="s">
        <v>1062</v>
      </c>
      <c r="I16" s="196">
        <v>61</v>
      </c>
      <c r="J16" s="206"/>
    </row>
    <row r="17" s="27" customFormat="1" ht="17.25" customHeight="1" spans="1:10">
      <c r="A17" s="199">
        <v>301</v>
      </c>
      <c r="B17" s="199">
        <v>13</v>
      </c>
      <c r="C17" s="203" t="s">
        <v>1045</v>
      </c>
      <c r="D17" s="196">
        <v>1552.23</v>
      </c>
      <c r="E17" s="190"/>
      <c r="F17" s="199">
        <v>303</v>
      </c>
      <c r="G17" s="199">
        <v>99</v>
      </c>
      <c r="H17" s="195" t="s">
        <v>1134</v>
      </c>
      <c r="I17" s="196">
        <v>7111.52</v>
      </c>
      <c r="J17" s="206"/>
    </row>
    <row r="18" s="27" customFormat="1" ht="17.25" customHeight="1" spans="1:10">
      <c r="A18" s="199">
        <v>301</v>
      </c>
      <c r="B18" s="199">
        <v>14</v>
      </c>
      <c r="C18" s="203" t="s">
        <v>1135</v>
      </c>
      <c r="D18" s="196"/>
      <c r="E18" s="190"/>
      <c r="F18" s="199">
        <v>307</v>
      </c>
      <c r="G18" s="190"/>
      <c r="H18" s="200" t="s">
        <v>1077</v>
      </c>
      <c r="I18" s="196">
        <v>1248</v>
      </c>
      <c r="J18" s="206"/>
    </row>
    <row r="19" s="27" customFormat="1" ht="17.25" customHeight="1" spans="1:10">
      <c r="A19" s="199">
        <v>301</v>
      </c>
      <c r="B19" s="199">
        <v>99</v>
      </c>
      <c r="C19" s="203" t="s">
        <v>1047</v>
      </c>
      <c r="D19" s="196">
        <v>837.92</v>
      </c>
      <c r="E19" s="190"/>
      <c r="F19" s="199">
        <v>309</v>
      </c>
      <c r="G19" s="190"/>
      <c r="H19" s="200" t="s">
        <v>1136</v>
      </c>
      <c r="I19" s="196">
        <v>166.2</v>
      </c>
      <c r="J19" s="206"/>
    </row>
    <row r="20" s="27" customFormat="1" ht="17.25" customHeight="1" spans="1:10">
      <c r="A20" s="199">
        <v>302</v>
      </c>
      <c r="B20" s="190"/>
      <c r="C20" s="200" t="s">
        <v>1137</v>
      </c>
      <c r="D20" s="196">
        <v>9985.16</v>
      </c>
      <c r="E20" s="190"/>
      <c r="F20" s="199">
        <v>310</v>
      </c>
      <c r="G20" s="190"/>
      <c r="H20" s="200" t="s">
        <v>1138</v>
      </c>
      <c r="I20" s="196">
        <v>4739.19</v>
      </c>
      <c r="J20" s="206"/>
    </row>
    <row r="21" s="27" customFormat="1" ht="16.5" customHeight="1" spans="1:10">
      <c r="A21" s="199">
        <v>302</v>
      </c>
      <c r="B21" s="202" t="s">
        <v>1038</v>
      </c>
      <c r="C21" s="203" t="s">
        <v>1139</v>
      </c>
      <c r="D21" s="201">
        <v>580.85</v>
      </c>
      <c r="E21" s="190"/>
      <c r="F21" s="199">
        <v>310</v>
      </c>
      <c r="G21" s="202" t="s">
        <v>1038</v>
      </c>
      <c r="H21" s="195" t="s">
        <v>1076</v>
      </c>
      <c r="I21" s="196"/>
      <c r="J21" s="206"/>
    </row>
    <row r="22" s="27" customFormat="1" ht="17.25" customHeight="1" spans="1:10">
      <c r="A22" s="199">
        <v>302</v>
      </c>
      <c r="B22" s="202" t="s">
        <v>1041</v>
      </c>
      <c r="C22" s="203" t="s">
        <v>1140</v>
      </c>
      <c r="D22" s="196">
        <v>113.77</v>
      </c>
      <c r="E22" s="190"/>
      <c r="F22" s="199">
        <v>310</v>
      </c>
      <c r="G22" s="202" t="s">
        <v>1041</v>
      </c>
      <c r="H22" s="195" t="s">
        <v>1141</v>
      </c>
      <c r="I22" s="196">
        <v>22.84</v>
      </c>
      <c r="J22" s="206"/>
    </row>
    <row r="23" s="27" customFormat="1" ht="17.25" customHeight="1" spans="1:10">
      <c r="A23" s="199">
        <v>302</v>
      </c>
      <c r="B23" s="202" t="s">
        <v>1044</v>
      </c>
      <c r="C23" s="203" t="s">
        <v>1142</v>
      </c>
      <c r="D23" s="196">
        <v>8</v>
      </c>
      <c r="E23" s="190"/>
      <c r="F23" s="199">
        <v>310</v>
      </c>
      <c r="G23" s="202" t="s">
        <v>1044</v>
      </c>
      <c r="H23" s="195" t="s">
        <v>1143</v>
      </c>
      <c r="I23" s="196"/>
      <c r="J23" s="206"/>
    </row>
    <row r="24" s="27" customFormat="1" ht="17.25" customHeight="1" spans="1:10">
      <c r="A24" s="199">
        <v>302</v>
      </c>
      <c r="B24" s="202" t="s">
        <v>1054</v>
      </c>
      <c r="C24" s="203" t="s">
        <v>1144</v>
      </c>
      <c r="D24" s="196"/>
      <c r="E24" s="190"/>
      <c r="F24" s="199">
        <v>310</v>
      </c>
      <c r="G24" s="202" t="s">
        <v>1057</v>
      </c>
      <c r="H24" s="195" t="s">
        <v>1078</v>
      </c>
      <c r="I24" s="196"/>
      <c r="J24" s="206"/>
    </row>
    <row r="25" s="27" customFormat="1" ht="17.25" customHeight="1" spans="1:10">
      <c r="A25" s="199">
        <v>302</v>
      </c>
      <c r="B25" s="202" t="s">
        <v>1057</v>
      </c>
      <c r="C25" s="203" t="s">
        <v>1145</v>
      </c>
      <c r="D25" s="196">
        <v>37.67</v>
      </c>
      <c r="E25" s="190"/>
      <c r="F25" s="199">
        <v>310</v>
      </c>
      <c r="G25" s="202" t="s">
        <v>1060</v>
      </c>
      <c r="H25" s="195" t="s">
        <v>1086</v>
      </c>
      <c r="I25" s="196"/>
      <c r="J25" s="206"/>
    </row>
    <row r="26" s="27" customFormat="1" ht="17.25" customHeight="1" spans="1:10">
      <c r="A26" s="199">
        <v>302</v>
      </c>
      <c r="B26" s="202" t="s">
        <v>1060</v>
      </c>
      <c r="C26" s="203" t="s">
        <v>1146</v>
      </c>
      <c r="D26" s="196">
        <v>101.2</v>
      </c>
      <c r="E26" s="190"/>
      <c r="F26" s="199">
        <v>310</v>
      </c>
      <c r="G26" s="202" t="s">
        <v>1063</v>
      </c>
      <c r="H26" s="195" t="s">
        <v>1147</v>
      </c>
      <c r="I26" s="196"/>
      <c r="J26" s="206"/>
    </row>
    <row r="27" s="27" customFormat="1" ht="20.25" customHeight="1" spans="1:10">
      <c r="A27" s="199">
        <v>302</v>
      </c>
      <c r="B27" s="202" t="s">
        <v>1063</v>
      </c>
      <c r="C27" s="203" t="s">
        <v>1148</v>
      </c>
      <c r="D27" s="196">
        <v>60.13</v>
      </c>
      <c r="E27" s="190"/>
      <c r="F27" s="199">
        <v>310</v>
      </c>
      <c r="G27" s="202" t="s">
        <v>1066</v>
      </c>
      <c r="H27" s="195" t="s">
        <v>1149</v>
      </c>
      <c r="I27" s="196"/>
      <c r="J27" s="206"/>
    </row>
    <row r="28" s="27" customFormat="1" ht="17.25" customHeight="1" spans="1:10">
      <c r="A28" s="199">
        <v>302</v>
      </c>
      <c r="B28" s="202" t="s">
        <v>1066</v>
      </c>
      <c r="C28" s="203" t="s">
        <v>1150</v>
      </c>
      <c r="D28" s="196">
        <v>68.85</v>
      </c>
      <c r="E28" s="190"/>
      <c r="F28" s="199">
        <v>310</v>
      </c>
      <c r="G28" s="202" t="s">
        <v>1069</v>
      </c>
      <c r="H28" s="195" t="s">
        <v>1151</v>
      </c>
      <c r="I28" s="201"/>
      <c r="J28" s="206"/>
    </row>
    <row r="29" s="27" customFormat="1" ht="17.25" customHeight="1" spans="1:10">
      <c r="A29" s="199">
        <v>302</v>
      </c>
      <c r="B29" s="202" t="s">
        <v>1069</v>
      </c>
      <c r="C29" s="203" t="s">
        <v>1152</v>
      </c>
      <c r="D29" s="196">
        <v>1.5</v>
      </c>
      <c r="E29" s="190"/>
      <c r="F29" s="199">
        <v>310</v>
      </c>
      <c r="G29" s="199">
        <v>10</v>
      </c>
      <c r="H29" s="195" t="s">
        <v>1153</v>
      </c>
      <c r="I29" s="196"/>
      <c r="J29" s="206"/>
    </row>
    <row r="30" s="27" customFormat="1" ht="17.25" customHeight="1" spans="1:10">
      <c r="A30" s="199">
        <v>302</v>
      </c>
      <c r="B30" s="199">
        <v>11</v>
      </c>
      <c r="C30" s="203" t="s">
        <v>1154</v>
      </c>
      <c r="D30" s="196">
        <v>66.4</v>
      </c>
      <c r="E30" s="190"/>
      <c r="F30" s="199">
        <v>310</v>
      </c>
      <c r="G30" s="199">
        <v>11</v>
      </c>
      <c r="H30" s="195" t="s">
        <v>1155</v>
      </c>
      <c r="I30" s="196"/>
      <c r="J30" s="206"/>
    </row>
    <row r="31" s="27" customFormat="1" ht="17.25" customHeight="1" spans="1:10">
      <c r="A31" s="199">
        <v>302</v>
      </c>
      <c r="B31" s="199">
        <v>12</v>
      </c>
      <c r="C31" s="203" t="s">
        <v>1064</v>
      </c>
      <c r="D31" s="196"/>
      <c r="E31" s="190"/>
      <c r="F31" s="199">
        <v>310</v>
      </c>
      <c r="G31" s="199">
        <v>12</v>
      </c>
      <c r="H31" s="195" t="s">
        <v>1156</v>
      </c>
      <c r="I31" s="196"/>
      <c r="J31" s="206"/>
    </row>
    <row r="32" s="27" customFormat="1" ht="17.25" customHeight="1" spans="1:10">
      <c r="A32" s="199">
        <v>302</v>
      </c>
      <c r="B32" s="199">
        <v>13</v>
      </c>
      <c r="C32" s="203" t="s">
        <v>1070</v>
      </c>
      <c r="D32" s="196">
        <v>38</v>
      </c>
      <c r="E32" s="190"/>
      <c r="F32" s="199">
        <v>310</v>
      </c>
      <c r="G32" s="199">
        <v>13</v>
      </c>
      <c r="H32" s="195" t="s">
        <v>1080</v>
      </c>
      <c r="I32" s="196"/>
      <c r="J32" s="206"/>
    </row>
    <row r="33" s="27" customFormat="1" ht="17.25" customHeight="1" spans="1:10">
      <c r="A33" s="199">
        <v>302</v>
      </c>
      <c r="B33" s="199">
        <v>14</v>
      </c>
      <c r="C33" s="203" t="s">
        <v>1157</v>
      </c>
      <c r="D33" s="196">
        <v>28.36</v>
      </c>
      <c r="E33" s="190"/>
      <c r="F33" s="199">
        <v>310</v>
      </c>
      <c r="G33" s="199">
        <v>19</v>
      </c>
      <c r="H33" s="195" t="s">
        <v>1158</v>
      </c>
      <c r="I33" s="196"/>
      <c r="J33" s="206"/>
    </row>
    <row r="34" s="27" customFormat="1" ht="17.25" customHeight="1" spans="1:10">
      <c r="A34" s="199">
        <v>302</v>
      </c>
      <c r="B34" s="199">
        <v>15</v>
      </c>
      <c r="C34" s="203" t="s">
        <v>1051</v>
      </c>
      <c r="D34" s="196">
        <v>65.31</v>
      </c>
      <c r="E34" s="190"/>
      <c r="F34" s="199">
        <v>310</v>
      </c>
      <c r="G34" s="199">
        <v>21</v>
      </c>
      <c r="H34" s="195" t="s">
        <v>1159</v>
      </c>
      <c r="I34" s="196"/>
      <c r="J34" s="206"/>
    </row>
    <row r="35" s="27" customFormat="1" ht="17.25" customHeight="1" spans="1:10">
      <c r="A35" s="199">
        <v>302</v>
      </c>
      <c r="B35" s="199">
        <v>16</v>
      </c>
      <c r="C35" s="203" t="s">
        <v>1052</v>
      </c>
      <c r="D35" s="196">
        <v>22.45</v>
      </c>
      <c r="E35" s="190"/>
      <c r="F35" s="199">
        <v>310</v>
      </c>
      <c r="G35" s="199">
        <v>22</v>
      </c>
      <c r="H35" s="195" t="s">
        <v>1160</v>
      </c>
      <c r="I35" s="196"/>
      <c r="J35" s="206"/>
    </row>
    <row r="36" s="27" customFormat="1" ht="17.25" customHeight="1" spans="1:10">
      <c r="A36" s="199">
        <v>302</v>
      </c>
      <c r="B36" s="199">
        <v>17</v>
      </c>
      <c r="C36" s="203" t="s">
        <v>1061</v>
      </c>
      <c r="D36" s="196">
        <v>32.27</v>
      </c>
      <c r="E36" s="190"/>
      <c r="F36" s="199">
        <v>310</v>
      </c>
      <c r="G36" s="199">
        <v>99</v>
      </c>
      <c r="H36" s="195" t="s">
        <v>1088</v>
      </c>
      <c r="I36" s="196">
        <v>4716.35</v>
      </c>
      <c r="J36" s="206"/>
    </row>
    <row r="37" s="27" customFormat="1" ht="17.25" customHeight="1" spans="1:10">
      <c r="A37" s="199">
        <v>302</v>
      </c>
      <c r="B37" s="199">
        <v>18</v>
      </c>
      <c r="C37" s="203" t="s">
        <v>1055</v>
      </c>
      <c r="D37" s="196"/>
      <c r="E37" s="190"/>
      <c r="F37" s="199">
        <v>311</v>
      </c>
      <c r="G37" s="199"/>
      <c r="H37" s="200" t="s">
        <v>1161</v>
      </c>
      <c r="I37" s="196">
        <v>37</v>
      </c>
      <c r="J37" s="206"/>
    </row>
    <row r="38" s="27" customFormat="1" ht="17.25" customHeight="1" spans="1:10">
      <c r="A38" s="199">
        <v>302</v>
      </c>
      <c r="B38" s="199">
        <v>24</v>
      </c>
      <c r="C38" s="203" t="s">
        <v>1162</v>
      </c>
      <c r="D38" s="196"/>
      <c r="E38" s="190"/>
      <c r="F38" s="199">
        <v>312</v>
      </c>
      <c r="G38" s="199"/>
      <c r="H38" s="200" t="s">
        <v>1037</v>
      </c>
      <c r="I38" s="196">
        <v>328.7</v>
      </c>
      <c r="J38" s="206"/>
    </row>
    <row r="39" s="27" customFormat="1" ht="17.25" customHeight="1" spans="1:10">
      <c r="A39" s="199">
        <v>302</v>
      </c>
      <c r="B39" s="199">
        <v>25</v>
      </c>
      <c r="C39" s="203" t="s">
        <v>1163</v>
      </c>
      <c r="D39" s="196"/>
      <c r="E39" s="190"/>
      <c r="F39" s="199">
        <v>313</v>
      </c>
      <c r="G39" s="199"/>
      <c r="H39" s="200" t="s">
        <v>1071</v>
      </c>
      <c r="I39" s="196">
        <v>4283</v>
      </c>
      <c r="J39" s="206"/>
    </row>
    <row r="40" s="27" customFormat="1" ht="17.25" customHeight="1" spans="1:10">
      <c r="A40" s="199">
        <v>302</v>
      </c>
      <c r="B40" s="199">
        <v>26</v>
      </c>
      <c r="C40" s="203" t="s">
        <v>1164</v>
      </c>
      <c r="D40" s="196">
        <v>650.36</v>
      </c>
      <c r="E40" s="190"/>
      <c r="F40" s="199">
        <v>313</v>
      </c>
      <c r="G40" s="202" t="s">
        <v>1038</v>
      </c>
      <c r="H40" s="195" t="s">
        <v>1073</v>
      </c>
      <c r="I40" s="196"/>
      <c r="J40" s="206"/>
    </row>
    <row r="41" s="27" customFormat="1" ht="17.25" customHeight="1" spans="1:10">
      <c r="A41" s="199">
        <v>302</v>
      </c>
      <c r="B41" s="199">
        <v>27</v>
      </c>
      <c r="C41" s="203" t="s">
        <v>1058</v>
      </c>
      <c r="D41" s="196">
        <v>32.53</v>
      </c>
      <c r="E41" s="190"/>
      <c r="F41" s="199">
        <v>313</v>
      </c>
      <c r="G41" s="202" t="s">
        <v>1041</v>
      </c>
      <c r="H41" s="195" t="s">
        <v>1075</v>
      </c>
      <c r="I41" s="196">
        <v>4283</v>
      </c>
      <c r="J41" s="206"/>
    </row>
    <row r="42" s="27" customFormat="1" ht="17.25" customHeight="1" spans="1:10">
      <c r="A42" s="199">
        <v>302</v>
      </c>
      <c r="B42" s="199">
        <v>28</v>
      </c>
      <c r="C42" s="203" t="s">
        <v>1165</v>
      </c>
      <c r="D42" s="196">
        <v>191.4</v>
      </c>
      <c r="E42" s="190"/>
      <c r="F42" s="199">
        <v>399</v>
      </c>
      <c r="G42" s="199"/>
      <c r="H42" s="200" t="s">
        <v>1166</v>
      </c>
      <c r="I42" s="196">
        <v>1.75</v>
      </c>
      <c r="J42" s="206"/>
    </row>
    <row r="43" s="27" customFormat="1" ht="17.25" customHeight="1" spans="1:10">
      <c r="A43" s="199">
        <v>302</v>
      </c>
      <c r="B43" s="199">
        <v>29</v>
      </c>
      <c r="C43" s="203" t="s">
        <v>1167</v>
      </c>
      <c r="D43" s="196">
        <v>22.3</v>
      </c>
      <c r="E43" s="190"/>
      <c r="F43" s="199">
        <v>399</v>
      </c>
      <c r="G43" s="202" t="s">
        <v>1060</v>
      </c>
      <c r="H43" s="195" t="s">
        <v>1103</v>
      </c>
      <c r="I43" s="196"/>
      <c r="J43" s="206"/>
    </row>
    <row r="44" s="27" customFormat="1" ht="17.25" customHeight="1" spans="1:10">
      <c r="A44" s="199">
        <v>302</v>
      </c>
      <c r="B44" s="199">
        <v>31</v>
      </c>
      <c r="C44" s="203" t="s">
        <v>1067</v>
      </c>
      <c r="D44" s="196">
        <v>124.8</v>
      </c>
      <c r="E44" s="190"/>
      <c r="F44" s="199">
        <v>399</v>
      </c>
      <c r="G44" s="202" t="s">
        <v>1063</v>
      </c>
      <c r="H44" s="195" t="s">
        <v>1105</v>
      </c>
      <c r="I44" s="196"/>
      <c r="J44" s="206"/>
    </row>
    <row r="45" s="27" customFormat="1" ht="26.25" customHeight="1" spans="1:10">
      <c r="A45" s="199">
        <v>302</v>
      </c>
      <c r="B45" s="199">
        <v>39</v>
      </c>
      <c r="C45" s="203" t="s">
        <v>1168</v>
      </c>
      <c r="D45" s="196">
        <v>357.37</v>
      </c>
      <c r="E45" s="190"/>
      <c r="F45" s="199">
        <v>399</v>
      </c>
      <c r="G45" s="202" t="s">
        <v>1066</v>
      </c>
      <c r="H45" s="195" t="s">
        <v>1107</v>
      </c>
      <c r="I45" s="196"/>
      <c r="J45" s="206"/>
    </row>
    <row r="46" s="27" customFormat="1" ht="17.25" customHeight="1" spans="1:10">
      <c r="A46" s="199">
        <v>302</v>
      </c>
      <c r="B46" s="199">
        <v>40</v>
      </c>
      <c r="C46" s="203" t="s">
        <v>1169</v>
      </c>
      <c r="D46" s="196">
        <v>1</v>
      </c>
      <c r="E46" s="190"/>
      <c r="F46" s="199">
        <v>399</v>
      </c>
      <c r="G46" s="202" t="s">
        <v>1170</v>
      </c>
      <c r="H46" s="195" t="s">
        <v>1109</v>
      </c>
      <c r="I46" s="196">
        <v>1.75</v>
      </c>
      <c r="J46" s="206"/>
    </row>
    <row r="47" s="27" customFormat="1" ht="17.25" customHeight="1" spans="1:10">
      <c r="A47" s="199">
        <v>302</v>
      </c>
      <c r="B47" s="199">
        <v>99</v>
      </c>
      <c r="C47" s="203" t="s">
        <v>1072</v>
      </c>
      <c r="D47" s="196">
        <v>7380.64</v>
      </c>
      <c r="E47" s="190"/>
      <c r="F47" s="190"/>
      <c r="G47" s="190"/>
      <c r="H47" s="198"/>
      <c r="I47" s="196"/>
      <c r="J47" s="206"/>
    </row>
    <row r="48" s="27" customFormat="1" ht="7.5" customHeight="1" spans="1:10">
      <c r="A48" s="204"/>
      <c r="B48" s="204"/>
      <c r="C48" s="204"/>
      <c r="D48" s="204"/>
      <c r="E48" s="204"/>
      <c r="F48" s="204"/>
      <c r="G48" s="204"/>
      <c r="H48" s="205"/>
      <c r="I48" s="204"/>
      <c r="J48" s="207"/>
    </row>
  </sheetData>
  <mergeCells count="7">
    <mergeCell ref="A1:I1"/>
    <mergeCell ref="A3:B3"/>
    <mergeCell ref="F3:G3"/>
    <mergeCell ref="C3:C4"/>
    <mergeCell ref="D3:D4"/>
    <mergeCell ref="H3:H4"/>
    <mergeCell ref="I3:I4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D12"/>
  <sheetViews>
    <sheetView workbookViewId="0">
      <selection activeCell="E10" sqref="E10"/>
    </sheetView>
  </sheetViews>
  <sheetFormatPr defaultColWidth="9" defaultRowHeight="14.25" outlineLevelCol="3"/>
  <cols>
    <col min="1" max="1" width="58" style="171" customWidth="1"/>
    <col min="2" max="2" width="33.875" style="171" customWidth="1"/>
    <col min="3" max="3" width="9" style="171"/>
    <col min="4" max="4" width="33.125" style="171" customWidth="1"/>
    <col min="5" max="16384" width="9" style="171"/>
  </cols>
  <sheetData>
    <row r="1" ht="21" customHeight="1" spans="1:2">
      <c r="A1" s="172" t="s">
        <v>1171</v>
      </c>
      <c r="B1" s="173"/>
    </row>
    <row r="2" ht="36.75" customHeight="1" spans="1:4">
      <c r="A2" s="174" t="s">
        <v>1172</v>
      </c>
      <c r="B2" s="174"/>
      <c r="C2" s="175"/>
      <c r="D2" s="175"/>
    </row>
    <row r="3" ht="21" customHeight="1" spans="1:3">
      <c r="A3" s="176"/>
      <c r="B3" s="177" t="s">
        <v>1</v>
      </c>
      <c r="C3" s="178"/>
    </row>
    <row r="4" ht="33.75" customHeight="1" spans="1:2">
      <c r="A4" s="119" t="s">
        <v>1173</v>
      </c>
      <c r="B4" s="179" t="s">
        <v>109</v>
      </c>
    </row>
    <row r="5" ht="21.75" customHeight="1" spans="1:2">
      <c r="A5" s="19" t="s">
        <v>1064</v>
      </c>
      <c r="B5" s="180">
        <v>0</v>
      </c>
    </row>
    <row r="6" ht="21.75" customHeight="1" spans="1:2">
      <c r="A6" s="19" t="s">
        <v>1061</v>
      </c>
      <c r="B6" s="180">
        <v>32</v>
      </c>
    </row>
    <row r="7" ht="21.75" customHeight="1" spans="1:2">
      <c r="A7" s="19" t="s">
        <v>1174</v>
      </c>
      <c r="B7" s="181">
        <v>125</v>
      </c>
    </row>
    <row r="8" ht="21.75" customHeight="1" spans="1:2">
      <c r="A8" s="19" t="s">
        <v>1175</v>
      </c>
      <c r="B8" s="180">
        <v>125</v>
      </c>
    </row>
    <row r="9" ht="21.75" customHeight="1" spans="1:2">
      <c r="A9" s="182" t="s">
        <v>1176</v>
      </c>
      <c r="B9" s="180"/>
    </row>
    <row r="10" ht="21.75" customHeight="1" spans="1:2">
      <c r="A10" s="19"/>
      <c r="B10" s="180"/>
    </row>
    <row r="11" ht="21.75" customHeight="1" spans="1:2">
      <c r="A11" s="119" t="s">
        <v>31</v>
      </c>
      <c r="B11" s="183">
        <v>157</v>
      </c>
    </row>
    <row r="12" ht="105.75" customHeight="1" spans="1:2">
      <c r="A12" s="184" t="s">
        <v>1177</v>
      </c>
      <c r="B12" s="184"/>
    </row>
  </sheetData>
  <mergeCells count="2">
    <mergeCell ref="A2:B2"/>
    <mergeCell ref="A12:B12"/>
  </mergeCells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4"/>
  <sheetViews>
    <sheetView showZeros="0" zoomScale="115" zoomScaleNormal="115" workbookViewId="0">
      <pane xSplit="1" ySplit="6" topLeftCell="B67" activePane="bottomRight" state="frozen"/>
      <selection/>
      <selection pane="topRight"/>
      <selection pane="bottomLeft"/>
      <selection pane="bottomRight" activeCell="B7" sqref="B7"/>
    </sheetView>
  </sheetViews>
  <sheetFormatPr defaultColWidth="9" defaultRowHeight="22.5" customHeight="1" outlineLevelCol="4"/>
  <cols>
    <col min="1" max="1" width="41.375" style="141" customWidth="1"/>
    <col min="2" max="2" width="19.25" style="142" customWidth="1"/>
    <col min="3" max="3" width="16" style="142" customWidth="1"/>
    <col min="4" max="16384" width="9" style="143"/>
  </cols>
  <sheetData>
    <row r="1" customHeight="1" spans="1:1">
      <c r="A1" s="144" t="s">
        <v>1178</v>
      </c>
    </row>
    <row r="2" ht="39" customHeight="1" spans="1:3">
      <c r="A2" s="145" t="s">
        <v>1179</v>
      </c>
      <c r="B2" s="145"/>
      <c r="C2" s="145"/>
    </row>
    <row r="3" customHeight="1" spans="3:3">
      <c r="C3" s="142" t="s">
        <v>1</v>
      </c>
    </row>
    <row r="4" customHeight="1" spans="1:3">
      <c r="A4" s="146" t="s">
        <v>1180</v>
      </c>
      <c r="B4" s="147" t="s">
        <v>1181</v>
      </c>
      <c r="C4" s="148" t="s">
        <v>1182</v>
      </c>
    </row>
    <row r="5" customHeight="1" spans="1:3">
      <c r="A5" s="149"/>
      <c r="B5" s="147"/>
      <c r="C5" s="150"/>
    </row>
    <row r="6" customHeight="1" spans="1:3">
      <c r="A6" s="149" t="s">
        <v>1183</v>
      </c>
      <c r="B6" s="151">
        <f>SUM(B7+B12+B48)</f>
        <v>21184</v>
      </c>
      <c r="C6" s="151">
        <f>SUM(C7+C12+C48)</f>
        <v>0</v>
      </c>
    </row>
    <row r="7" ht="28.5" customHeight="1" spans="1:3">
      <c r="A7" s="152" t="s">
        <v>1184</v>
      </c>
      <c r="B7" s="153">
        <v>6012</v>
      </c>
      <c r="C7" s="154"/>
    </row>
    <row r="8" ht="28.5" customHeight="1" spans="1:5">
      <c r="A8" s="155" t="s">
        <v>1185</v>
      </c>
      <c r="B8" s="153">
        <v>576</v>
      </c>
      <c r="C8" s="154"/>
      <c r="E8" s="156"/>
    </row>
    <row r="9" ht="28.5" customHeight="1" spans="1:3">
      <c r="A9" s="155" t="s">
        <v>1186</v>
      </c>
      <c r="B9" s="153">
        <v>155</v>
      </c>
      <c r="C9" s="154"/>
    </row>
    <row r="10" ht="28.5" customHeight="1" spans="1:3">
      <c r="A10" s="155" t="s">
        <v>1187</v>
      </c>
      <c r="B10" s="153">
        <v>1389</v>
      </c>
      <c r="C10" s="154"/>
    </row>
    <row r="11" ht="28.5" customHeight="1" spans="1:3">
      <c r="A11" s="155" t="s">
        <v>1188</v>
      </c>
      <c r="B11" s="153">
        <v>3892</v>
      </c>
      <c r="C11" s="154"/>
    </row>
    <row r="12" ht="28.5" customHeight="1" spans="1:3">
      <c r="A12" s="155" t="s">
        <v>1189</v>
      </c>
      <c r="B12" s="153">
        <v>14171</v>
      </c>
      <c r="C12" s="154"/>
    </row>
    <row r="13" ht="28.5" customHeight="1" spans="1:3">
      <c r="A13" s="157" t="s">
        <v>1190</v>
      </c>
      <c r="B13" s="153"/>
      <c r="C13" s="154"/>
    </row>
    <row r="14" ht="28.5" customHeight="1" spans="1:3">
      <c r="A14" s="158" t="s">
        <v>1191</v>
      </c>
      <c r="B14" s="153">
        <v>8616</v>
      </c>
      <c r="C14" s="154"/>
    </row>
    <row r="15" ht="28.5" customHeight="1" spans="1:3">
      <c r="A15" s="159" t="s">
        <v>1192</v>
      </c>
      <c r="B15" s="153"/>
      <c r="C15" s="154"/>
    </row>
    <row r="16" ht="28.5" customHeight="1" spans="1:3">
      <c r="A16" s="159" t="s">
        <v>1193</v>
      </c>
      <c r="B16" s="153">
        <v>64</v>
      </c>
      <c r="C16" s="154"/>
    </row>
    <row r="17" ht="28.5" customHeight="1" spans="1:3">
      <c r="A17" s="159" t="s">
        <v>1194</v>
      </c>
      <c r="B17" s="153"/>
      <c r="C17" s="154"/>
    </row>
    <row r="18" ht="28.5" customHeight="1" spans="1:3">
      <c r="A18" s="159" t="s">
        <v>1195</v>
      </c>
      <c r="B18" s="153"/>
      <c r="C18" s="154"/>
    </row>
    <row r="19" ht="28.5" customHeight="1" spans="1:3">
      <c r="A19" s="159" t="s">
        <v>1196</v>
      </c>
      <c r="B19" s="153"/>
      <c r="C19" s="154"/>
    </row>
    <row r="20" ht="28.5" customHeight="1" spans="1:3">
      <c r="A20" s="159" t="s">
        <v>1197</v>
      </c>
      <c r="B20" s="153"/>
      <c r="C20" s="154"/>
    </row>
    <row r="21" ht="28.5" customHeight="1" spans="1:3">
      <c r="A21" s="159" t="s">
        <v>1198</v>
      </c>
      <c r="B21" s="153"/>
      <c r="C21" s="154"/>
    </row>
    <row r="22" ht="28.5" customHeight="1" spans="1:3">
      <c r="A22" s="159" t="s">
        <v>1199</v>
      </c>
      <c r="B22" s="153"/>
      <c r="C22" s="154"/>
    </row>
    <row r="23" ht="28.5" customHeight="1" spans="1:3">
      <c r="A23" s="159" t="s">
        <v>1200</v>
      </c>
      <c r="B23" s="153"/>
      <c r="C23" s="154"/>
    </row>
    <row r="24" ht="28.5" customHeight="1" spans="1:3">
      <c r="A24" s="159" t="s">
        <v>1201</v>
      </c>
      <c r="B24" s="153"/>
      <c r="C24" s="154"/>
    </row>
    <row r="25" ht="28.5" customHeight="1" spans="1:3">
      <c r="A25" s="159" t="s">
        <v>1202</v>
      </c>
      <c r="B25" s="153"/>
      <c r="C25" s="154"/>
    </row>
    <row r="26" ht="28.5" customHeight="1" spans="1:3">
      <c r="A26" s="158" t="s">
        <v>1203</v>
      </c>
      <c r="B26" s="153"/>
      <c r="C26" s="154"/>
    </row>
    <row r="27" ht="28.5" customHeight="1" spans="1:3">
      <c r="A27" s="158" t="s">
        <v>1204</v>
      </c>
      <c r="B27" s="153"/>
      <c r="C27" s="154"/>
    </row>
    <row r="28" ht="28.5" customHeight="1" spans="1:3">
      <c r="A28" s="158" t="s">
        <v>1205</v>
      </c>
      <c r="B28" s="153"/>
      <c r="C28" s="154"/>
    </row>
    <row r="29" ht="28.5" customHeight="1" spans="1:3">
      <c r="A29" s="158" t="s">
        <v>1206</v>
      </c>
      <c r="B29" s="153">
        <v>91</v>
      </c>
      <c r="C29" s="154"/>
    </row>
    <row r="30" ht="28.5" customHeight="1" spans="1:3">
      <c r="A30" s="158" t="s">
        <v>1207</v>
      </c>
      <c r="B30" s="153">
        <v>3258</v>
      </c>
      <c r="C30" s="154"/>
    </row>
    <row r="31" ht="28.5" customHeight="1" spans="1:3">
      <c r="A31" s="158" t="s">
        <v>1208</v>
      </c>
      <c r="B31" s="153"/>
      <c r="C31" s="154"/>
    </row>
    <row r="32" ht="28.5" customHeight="1" spans="1:3">
      <c r="A32" s="158" t="s">
        <v>1209</v>
      </c>
      <c r="B32" s="153"/>
      <c r="C32" s="154"/>
    </row>
    <row r="33" ht="28.5" customHeight="1" spans="1:3">
      <c r="A33" s="158" t="s">
        <v>1210</v>
      </c>
      <c r="B33" s="153">
        <v>3829</v>
      </c>
      <c r="C33" s="154"/>
    </row>
    <row r="34" ht="28.5" customHeight="1" spans="1:3">
      <c r="A34" s="158" t="s">
        <v>1211</v>
      </c>
      <c r="B34" s="153">
        <v>1038</v>
      </c>
      <c r="C34" s="154"/>
    </row>
    <row r="35" ht="28.5" customHeight="1" spans="1:3">
      <c r="A35" s="158" t="s">
        <v>1212</v>
      </c>
      <c r="B35" s="153"/>
      <c r="C35" s="154"/>
    </row>
    <row r="36" ht="28.5" customHeight="1" spans="1:3">
      <c r="A36" s="158" t="s">
        <v>1213</v>
      </c>
      <c r="B36" s="153"/>
      <c r="C36" s="154"/>
    </row>
    <row r="37" ht="28.5" customHeight="1" spans="1:3">
      <c r="A37" s="158" t="s">
        <v>1214</v>
      </c>
      <c r="B37" s="153">
        <v>272</v>
      </c>
      <c r="C37" s="154"/>
    </row>
    <row r="38" ht="28.5" customHeight="1" spans="1:3">
      <c r="A38" s="158" t="s">
        <v>1215</v>
      </c>
      <c r="B38" s="153">
        <v>64</v>
      </c>
      <c r="C38" s="154"/>
    </row>
    <row r="39" ht="28.5" customHeight="1" spans="1:3">
      <c r="A39" s="158" t="s">
        <v>1216</v>
      </c>
      <c r="B39" s="153"/>
      <c r="C39" s="154"/>
    </row>
    <row r="40" ht="28.5" customHeight="1" spans="1:3">
      <c r="A40" s="158" t="s">
        <v>1217</v>
      </c>
      <c r="B40" s="153"/>
      <c r="C40" s="154"/>
    </row>
    <row r="41" ht="28.5" customHeight="1" spans="1:3">
      <c r="A41" s="158" t="s">
        <v>1218</v>
      </c>
      <c r="B41" s="153"/>
      <c r="C41" s="154"/>
    </row>
    <row r="42" ht="28.5" customHeight="1" spans="1:3">
      <c r="A42" s="158" t="s">
        <v>1219</v>
      </c>
      <c r="B42" s="153"/>
      <c r="C42" s="154"/>
    </row>
    <row r="43" ht="28.5" customHeight="1" spans="1:3">
      <c r="A43" s="158" t="s">
        <v>1220</v>
      </c>
      <c r="B43" s="153">
        <v>4582</v>
      </c>
      <c r="C43" s="154"/>
    </row>
    <row r="44" ht="28.5" customHeight="1" spans="1:3">
      <c r="A44" s="158" t="s">
        <v>1221</v>
      </c>
      <c r="B44" s="153"/>
      <c r="C44" s="154"/>
    </row>
    <row r="45" ht="28.5" customHeight="1" spans="1:3">
      <c r="A45" s="158" t="s">
        <v>1222</v>
      </c>
      <c r="B45" s="153"/>
      <c r="C45" s="154"/>
    </row>
    <row r="46" ht="28.5" customHeight="1" spans="1:3">
      <c r="A46" s="158" t="s">
        <v>1223</v>
      </c>
      <c r="B46" s="153"/>
      <c r="C46" s="154"/>
    </row>
    <row r="47" ht="28.5" customHeight="1" spans="1:3">
      <c r="A47" s="159" t="s">
        <v>1224</v>
      </c>
      <c r="B47" s="153"/>
      <c r="C47" s="154"/>
    </row>
    <row r="48" ht="28.5" customHeight="1" spans="1:3">
      <c r="A48" s="160" t="s">
        <v>1225</v>
      </c>
      <c r="B48" s="161">
        <v>1001</v>
      </c>
      <c r="C48" s="154"/>
    </row>
    <row r="49" ht="28.5" customHeight="1" spans="1:3">
      <c r="A49" s="162" t="s">
        <v>1226</v>
      </c>
      <c r="B49" s="163">
        <v>9</v>
      </c>
      <c r="C49" s="154"/>
    </row>
    <row r="50" ht="28.5" customHeight="1" spans="1:3">
      <c r="A50" s="164" t="s">
        <v>1227</v>
      </c>
      <c r="B50" s="161"/>
      <c r="C50" s="154"/>
    </row>
    <row r="51" ht="28.5" customHeight="1" spans="1:3">
      <c r="A51" s="165" t="s">
        <v>1228</v>
      </c>
      <c r="B51" s="163">
        <v>150</v>
      </c>
      <c r="C51" s="154"/>
    </row>
    <row r="52" ht="28.5" customHeight="1" spans="1:3">
      <c r="A52" s="166" t="s">
        <v>1229</v>
      </c>
      <c r="B52" s="167"/>
      <c r="C52" s="154"/>
    </row>
    <row r="53" ht="28.5" customHeight="1" spans="1:3">
      <c r="A53" s="166" t="s">
        <v>1230</v>
      </c>
      <c r="B53" s="168"/>
      <c r="C53" s="154"/>
    </row>
    <row r="54" ht="28.5" customHeight="1" spans="1:3">
      <c r="A54" s="162" t="s">
        <v>1231</v>
      </c>
      <c r="B54" s="163"/>
      <c r="C54" s="154"/>
    </row>
    <row r="55" ht="28.5" customHeight="1" spans="1:3">
      <c r="A55" s="160" t="s">
        <v>1232</v>
      </c>
      <c r="B55" s="161"/>
      <c r="C55" s="154"/>
    </row>
    <row r="56" ht="28.5" customHeight="1" spans="1:3">
      <c r="A56" s="162" t="s">
        <v>1233</v>
      </c>
      <c r="B56" s="163">
        <v>388</v>
      </c>
      <c r="C56" s="154"/>
    </row>
    <row r="57" ht="28.5" customHeight="1" spans="1:3">
      <c r="A57" s="160" t="s">
        <v>1234</v>
      </c>
      <c r="B57" s="161"/>
      <c r="C57" s="154"/>
    </row>
    <row r="58" ht="28.5" customHeight="1" spans="1:3">
      <c r="A58" s="160" t="s">
        <v>1235</v>
      </c>
      <c r="B58" s="161"/>
      <c r="C58" s="154"/>
    </row>
    <row r="59" ht="28.5" customHeight="1" spans="1:3">
      <c r="A59" s="160" t="s">
        <v>1236</v>
      </c>
      <c r="B59" s="169"/>
      <c r="C59" s="154"/>
    </row>
    <row r="60" ht="28.5" customHeight="1" spans="1:3">
      <c r="A60" s="160" t="s">
        <v>1237</v>
      </c>
      <c r="B60" s="161"/>
      <c r="C60" s="154"/>
    </row>
    <row r="61" ht="28.5" customHeight="1" spans="1:3">
      <c r="A61" s="162" t="s">
        <v>1238</v>
      </c>
      <c r="B61" s="163">
        <v>431</v>
      </c>
      <c r="C61" s="154"/>
    </row>
    <row r="62" ht="28.5" customHeight="1" spans="1:3">
      <c r="A62" s="160" t="s">
        <v>1239</v>
      </c>
      <c r="B62" s="161"/>
      <c r="C62" s="154"/>
    </row>
    <row r="63" ht="28.5" customHeight="1" spans="1:3">
      <c r="A63" s="160" t="s">
        <v>1240</v>
      </c>
      <c r="B63" s="161"/>
      <c r="C63" s="154"/>
    </row>
    <row r="64" ht="28.5" customHeight="1" spans="1:3">
      <c r="A64" s="160" t="s">
        <v>1241</v>
      </c>
      <c r="B64" s="161"/>
      <c r="C64" s="154"/>
    </row>
    <row r="65" ht="28.5" customHeight="1" spans="1:3">
      <c r="A65" s="160" t="s">
        <v>1242</v>
      </c>
      <c r="B65" s="161"/>
      <c r="C65" s="154"/>
    </row>
    <row r="66" ht="28.5" customHeight="1" spans="1:3">
      <c r="A66" s="162" t="s">
        <v>1243</v>
      </c>
      <c r="B66" s="161"/>
      <c r="C66" s="92"/>
    </row>
    <row r="67" ht="28.5" customHeight="1" spans="1:3">
      <c r="A67" s="160" t="s">
        <v>1244</v>
      </c>
      <c r="B67" s="161"/>
      <c r="C67" s="154"/>
    </row>
    <row r="68" ht="28.5" customHeight="1" spans="1:3">
      <c r="A68" s="162" t="s">
        <v>1245</v>
      </c>
      <c r="B68" s="163">
        <v>23</v>
      </c>
      <c r="C68" s="92"/>
    </row>
    <row r="69" ht="28.5" customHeight="1" spans="1:3">
      <c r="A69" s="160" t="s">
        <v>1246</v>
      </c>
      <c r="B69" s="161"/>
      <c r="C69" s="154"/>
    </row>
    <row r="70" ht="28.5" customHeight="1" spans="1:3">
      <c r="A70" s="160" t="s">
        <v>1247</v>
      </c>
      <c r="B70" s="161"/>
      <c r="C70" s="154"/>
    </row>
    <row r="71" ht="28.5" customHeight="1" spans="1:3">
      <c r="A71" s="160" t="s">
        <v>1248</v>
      </c>
      <c r="B71" s="161"/>
      <c r="C71" s="154"/>
    </row>
    <row r="72" ht="28.5" customHeight="1" spans="1:3">
      <c r="A72" s="160" t="s">
        <v>1249</v>
      </c>
      <c r="B72" s="161"/>
      <c r="C72" s="154"/>
    </row>
    <row r="73" ht="28.5" customHeight="1" spans="1:3">
      <c r="A73" s="170" t="s">
        <v>1250</v>
      </c>
      <c r="B73" s="161"/>
      <c r="C73" s="154"/>
    </row>
    <row r="74" customHeight="1" spans="1:3">
      <c r="A74" s="142"/>
      <c r="B74" s="143"/>
      <c r="C74" s="143"/>
    </row>
  </sheetData>
  <mergeCells count="4">
    <mergeCell ref="A2:C2"/>
    <mergeCell ref="A4:A5"/>
    <mergeCell ref="B4:B5"/>
    <mergeCell ref="C4:C5"/>
  </mergeCells>
  <printOptions horizontalCentered="1"/>
  <pageMargins left="0.747916666666667" right="0.747916666666667" top="0.707638888888889" bottom="0.590277777777778" header="0.354166666666667" footer="0.354166666666667"/>
  <pageSetup paperSize="9" scale="75" fitToHeight="4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B7" sqref="B7"/>
    </sheetView>
  </sheetViews>
  <sheetFormatPr defaultColWidth="13.375" defaultRowHeight="32.25" customHeight="1" outlineLevelCol="4"/>
  <cols>
    <col min="1" max="1" width="46.5" style="66" customWidth="1"/>
    <col min="2" max="2" width="26.75" style="67" customWidth="1"/>
    <col min="3" max="16384" width="13.375" style="66"/>
  </cols>
  <sheetData>
    <row r="1" customHeight="1" spans="1:2">
      <c r="A1" s="68" t="s">
        <v>1251</v>
      </c>
      <c r="B1" s="69"/>
    </row>
    <row r="2" s="63" customFormat="1" customHeight="1" spans="1:2">
      <c r="A2" s="70" t="s">
        <v>1252</v>
      </c>
      <c r="B2" s="70"/>
    </row>
    <row r="3" customHeight="1" spans="1:2">
      <c r="A3" s="71"/>
      <c r="B3" s="72" t="s">
        <v>1</v>
      </c>
    </row>
    <row r="4" s="64" customFormat="1" ht="27.75" customHeight="1" spans="1:2">
      <c r="A4" s="73" t="s">
        <v>1253</v>
      </c>
      <c r="B4" s="74" t="s">
        <v>1254</v>
      </c>
    </row>
    <row r="5" s="64" customFormat="1" customHeight="1" spans="1:2">
      <c r="A5" s="75"/>
      <c r="B5" s="76"/>
    </row>
    <row r="6" s="65" customFormat="1" ht="54" customHeight="1" spans="1:5">
      <c r="A6" s="77" t="s">
        <v>1255</v>
      </c>
      <c r="B6" s="78">
        <v>17300</v>
      </c>
      <c r="C6" s="79"/>
      <c r="D6" s="79"/>
      <c r="E6" s="79"/>
    </row>
    <row r="7" s="65" customFormat="1" ht="54" customHeight="1" spans="1:5">
      <c r="A7" s="77" t="s">
        <v>1256</v>
      </c>
      <c r="B7" s="78">
        <v>28333</v>
      </c>
      <c r="C7" s="79"/>
      <c r="D7" s="79"/>
      <c r="E7" s="79"/>
    </row>
    <row r="8" s="65" customFormat="1" ht="42.75" customHeight="1" spans="1:5">
      <c r="A8" s="77"/>
      <c r="B8" s="78"/>
      <c r="C8" s="79"/>
      <c r="D8" s="79"/>
      <c r="E8" s="79"/>
    </row>
    <row r="9" s="65" customFormat="1" customHeight="1" spans="1:2">
      <c r="A9" s="80"/>
      <c r="B9" s="80"/>
    </row>
  </sheetData>
  <mergeCells count="4">
    <mergeCell ref="A2:B2"/>
    <mergeCell ref="A9:B9"/>
    <mergeCell ref="A4:A5"/>
    <mergeCell ref="B4:B5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预算处</Company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5.2014年市本级公共财政支出</vt:lpstr>
      <vt:lpstr>1.2021年区级收入</vt:lpstr>
      <vt:lpstr>2.2021年区级支出</vt:lpstr>
      <vt:lpstr>3.2021年区本级支出明细表</vt:lpstr>
      <vt:lpstr>4.2021年政府经济分类</vt:lpstr>
      <vt:lpstr>5.2021年基本支出明细</vt:lpstr>
      <vt:lpstr>6.2021年三公经费</vt:lpstr>
      <vt:lpstr>7.2021年返还及转移支付表</vt:lpstr>
      <vt:lpstr>8.政府一般债务余额及限额表</vt:lpstr>
      <vt:lpstr>9.2021年区级政府性基金预算收入表</vt:lpstr>
      <vt:lpstr>10.2021年区级政府性基金预算支出表</vt:lpstr>
      <vt:lpstr>11.区级政府性基金预算支出明细表</vt:lpstr>
      <vt:lpstr>12.基金转移支付表</vt:lpstr>
      <vt:lpstr>13.政府专项债务余额及限额表</vt:lpstr>
      <vt:lpstr>14.国有资本经营收支预算表</vt:lpstr>
      <vt:lpstr>15.社保基金收支预算表</vt:lpstr>
      <vt:lpstr>16.区级国有资本经营预算支出表</vt:lpstr>
      <vt:lpstr>17.2021年国有资本经营预算转移支付表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李新建</dc:creator>
  <cp:lastModifiedBy>Administrator</cp:lastModifiedBy>
  <dcterms:created xsi:type="dcterms:W3CDTF">2002-01-21T01:24:00Z</dcterms:created>
  <cp:lastPrinted>2015-04-13T03:21:00Z</cp:lastPrinted>
  <dcterms:modified xsi:type="dcterms:W3CDTF">2021-04-28T08:08:06Z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2052-11.1.0.9329</vt:lpwstr>
  </property>
</Properties>
</file>